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85" windowWidth="11880" windowHeight="5910" tabRatio="647" activeTab="1"/>
  </bookViews>
  <sheets>
    <sheet name="USUARIO" sheetId="1" r:id="rId1"/>
    <sheet name="METODO" sheetId="2" r:id="rId2"/>
    <sheet name="BALANCE" sheetId="3" r:id="rId3"/>
    <sheet name="FLUJOGRAMA" sheetId="4" r:id="rId4"/>
    <sheet name="MANUAL" sheetId="5" r:id="rId5"/>
  </sheets>
  <definedNames>
    <definedName name="AC">'BALANCE'!$E$3</definedName>
    <definedName name="AC_BC_BnesARzar">'BALANCE'!$E$13</definedName>
    <definedName name="AC_BC_Matles">'BALANCE'!$E$12</definedName>
    <definedName name="AC_BC_MatPri">'BALANCE'!$E$11</definedName>
    <definedName name="AC_BC_MercTsito">'BALANCE'!$E$14</definedName>
    <definedName name="AC_BC_PrevDifInv">'BALANCE'!$E$16</definedName>
    <definedName name="AC_BC_ProdElab">'BALANCE'!$E$10</definedName>
    <definedName name="AC_BC_Varios">'BALANCE'!$E$15</definedName>
    <definedName name="AC_Cred_Otros">'BALANCE'!$E$8</definedName>
    <definedName name="AC_Cred_Ventas">'BALANCE'!$E$7</definedName>
    <definedName name="AC_Disponibilides">'BALANCE'!$E$4</definedName>
    <definedName name="AC_Inversiones">'BALANCE'!$E$5</definedName>
    <definedName name="AF">'BALANCE'!$E$32</definedName>
    <definedName name="AF_Bienes_Uso">'BALANCE'!$E$35</definedName>
    <definedName name="AF_Cred_Otros">'BALANCE'!$E$33</definedName>
    <definedName name="AF_Inversiones">'BALANCE'!$E$34</definedName>
    <definedName name="PC">'BALANCE'!$E$19</definedName>
    <definedName name="PC_Ddas_Banc">'BALANCE'!$E$22</definedName>
    <definedName name="PC_Ddas_Com">'BALANCE'!$E$21</definedName>
    <definedName name="PC_Ddas_Fisc_Soc">'BALANCE'!$E$24</definedName>
    <definedName name="PC_Ddas_Otras">'BALANCE'!$E$25</definedName>
    <definedName name="PC_Ddas_Pend_pago">'BALANCE'!$E$23</definedName>
    <definedName name="PC_Prev">'BALANCE'!$E$26</definedName>
    <definedName name="PF">'BALANCE'!$E$38</definedName>
    <definedName name="PF_Deudas_Banc">'BALANCE'!$E$40</definedName>
    <definedName name="PF_Deudas_Com">'BALANCE'!$E$39</definedName>
    <definedName name="PF_Deudas_Fisc">'BALANCE'!$E$41</definedName>
    <definedName name="PF_Previsiones">'BALANCE'!$E$42</definedName>
    <definedName name="r_1">'METODO'!$E$8</definedName>
    <definedName name="vista_r_1">'USUARIO'!$C$4</definedName>
  </definedNames>
  <calcPr fullCalcOnLoad="1"/>
</workbook>
</file>

<file path=xl/comments1.xml><?xml version="1.0" encoding="utf-8"?>
<comments xmlns="http://schemas.openxmlformats.org/spreadsheetml/2006/main">
  <authors>
    <author>Marcelo Claudio Periss?</author>
  </authors>
  <commentList>
    <comment ref="D4" authorId="0">
      <text>
        <r>
          <rPr>
            <b/>
            <sz val="8"/>
            <rFont val="Tahoma"/>
            <family val="0"/>
          </rPr>
          <t>Marcelo Claudio Perissé:</t>
        </r>
        <r>
          <rPr>
            <sz val="8"/>
            <rFont val="Tahoma"/>
            <family val="0"/>
          </rPr>
          <t xml:space="preserve">
Crear un Botón f</t>
        </r>
        <r>
          <rPr>
            <vertAlign val="subscript"/>
            <sz val="8"/>
            <rFont val="Tahoma"/>
            <family val="2"/>
          </rPr>
          <t xml:space="preserve">x  </t>
        </r>
        <r>
          <rPr>
            <sz val="8"/>
            <rFont val="Tahoma"/>
            <family val="2"/>
          </rPr>
          <t>en ver/ barra de herramientas personalizada/nueva/comandos/función/Nombre:Nombre de la Función (FunR1)</t>
        </r>
      </text>
    </comment>
  </commentList>
</comments>
</file>

<file path=xl/sharedStrings.xml><?xml version="1.0" encoding="utf-8"?>
<sst xmlns="http://schemas.openxmlformats.org/spreadsheetml/2006/main" count="188" uniqueCount="144">
  <si>
    <t>AC</t>
  </si>
  <si>
    <t>AF</t>
  </si>
  <si>
    <t>PC</t>
  </si>
  <si>
    <t>PF</t>
  </si>
  <si>
    <t>PERIODO N° 1</t>
  </si>
  <si>
    <t>31/12/86</t>
  </si>
  <si>
    <t>ACTIVOS CORRIENTES</t>
  </si>
  <si>
    <t>Disponibilidades</t>
  </si>
  <si>
    <t>Inversiones</t>
  </si>
  <si>
    <t>4.1</t>
  </si>
  <si>
    <t>Por Ventas</t>
  </si>
  <si>
    <t>4.2</t>
  </si>
  <si>
    <t>Otros Créditos</t>
  </si>
  <si>
    <t>Bienes de Cambio</t>
  </si>
  <si>
    <t>5.1</t>
  </si>
  <si>
    <t>Productos Elaborados</t>
  </si>
  <si>
    <t>5.2</t>
  </si>
  <si>
    <t>Materias Primas</t>
  </si>
  <si>
    <t>5.3</t>
  </si>
  <si>
    <t>Materiales</t>
  </si>
  <si>
    <t>5.4</t>
  </si>
  <si>
    <t>Otros Bienes a Realizar</t>
  </si>
  <si>
    <t>5.5</t>
  </si>
  <si>
    <t>Mercaderías en Tránsito</t>
  </si>
  <si>
    <t>5.6</t>
  </si>
  <si>
    <t>Varios</t>
  </si>
  <si>
    <t>5.7</t>
  </si>
  <si>
    <t>Prev. P/ dif. de Invent.</t>
  </si>
  <si>
    <t>PASIVOS CORRIENTES</t>
  </si>
  <si>
    <t>Deudas</t>
  </si>
  <si>
    <t>8.1</t>
  </si>
  <si>
    <t>Comerciales</t>
  </si>
  <si>
    <t>8.2</t>
  </si>
  <si>
    <t>Bancarias</t>
  </si>
  <si>
    <t>8.3</t>
  </si>
  <si>
    <t>Div. pendientes de pago</t>
  </si>
  <si>
    <t>8.4</t>
  </si>
  <si>
    <t>Fiscales y sociales</t>
  </si>
  <si>
    <t>8.5</t>
  </si>
  <si>
    <t>Otras Deudas</t>
  </si>
  <si>
    <t>Previsiones</t>
  </si>
  <si>
    <t>CAPITAL DE TRABAJO</t>
  </si>
  <si>
    <t>ACTIVOS NO CORRIENTES</t>
  </si>
  <si>
    <t>Bienes de Uso</t>
  </si>
  <si>
    <t>PASIVOS NO CORRIENTES</t>
  </si>
  <si>
    <t>18.1</t>
  </si>
  <si>
    <t>18.2</t>
  </si>
  <si>
    <t>18.3</t>
  </si>
  <si>
    <t>Fiscales y Sociales</t>
  </si>
  <si>
    <t>PATRIMONIO NETO</t>
  </si>
  <si>
    <t>===============</t>
  </si>
  <si>
    <t>=</t>
  </si>
  <si>
    <t>CUADRO DE RESULTADOS</t>
  </si>
  <si>
    <t>--------------------</t>
  </si>
  <si>
    <t>EN MILES DE AUSTRALES</t>
  </si>
  <si>
    <t>PERIODO Nª 1</t>
  </si>
  <si>
    <t>VENTAS NETAS</t>
  </si>
  <si>
    <t>COSTO DE VENTAS</t>
  </si>
  <si>
    <t>RES. X TEN. ACT. NO FIN</t>
  </si>
  <si>
    <t>GASTOS DE ADMINISTRACION</t>
  </si>
  <si>
    <t>GASTOS DE COMERCIALIZACION</t>
  </si>
  <si>
    <t>AMORTIZACION</t>
  </si>
  <si>
    <t>IMPUESTOS</t>
  </si>
  <si>
    <t>PREV. P/ DDES. INCOBBLES</t>
  </si>
  <si>
    <t>EFECTO DE LA FINANZIACION</t>
  </si>
  <si>
    <t>RESULTADO NO OPERATIVO</t>
  </si>
  <si>
    <t>35</t>
  </si>
  <si>
    <t>COMPRAS</t>
  </si>
  <si>
    <t>AC_Disponibilides</t>
  </si>
  <si>
    <t>AC_Inversiones</t>
  </si>
  <si>
    <t>AC_Cred_Ventas</t>
  </si>
  <si>
    <t>AC_Cred_Otros</t>
  </si>
  <si>
    <t>AC_BC_Varios</t>
  </si>
  <si>
    <t>PC_Ddas_Com</t>
  </si>
  <si>
    <t>PC_Ddas_Banc</t>
  </si>
  <si>
    <t>PC_Ddas_Pend_pago</t>
  </si>
  <si>
    <t>PC_Ddas_Fisc_Soc</t>
  </si>
  <si>
    <t>PC_Ddas_Otras</t>
  </si>
  <si>
    <t>CT</t>
  </si>
  <si>
    <t>AF_Cred_Otros</t>
  </si>
  <si>
    <t>AF_Inversiones</t>
  </si>
  <si>
    <t>AF_Bienes_Uso</t>
  </si>
  <si>
    <t>PN</t>
  </si>
  <si>
    <t>RES_Cto_Vtas</t>
  </si>
  <si>
    <t>RES_Vtas</t>
  </si>
  <si>
    <t>RES_Ten_Act_no_Fin</t>
  </si>
  <si>
    <t>RES_Gtos_Adm</t>
  </si>
  <si>
    <t>RES_Com</t>
  </si>
  <si>
    <t>RES_Amortización</t>
  </si>
  <si>
    <t>RES_Impuesto</t>
  </si>
  <si>
    <t>RES_Ddes_Inc</t>
  </si>
  <si>
    <t>RES_Efecto_Infla</t>
  </si>
  <si>
    <t>RES_No_Operativo</t>
  </si>
  <si>
    <t>PF_Deudas_Com</t>
  </si>
  <si>
    <t>PF_Deudas_Banc</t>
  </si>
  <si>
    <t>PF_Deudas_Fisc</t>
  </si>
  <si>
    <t>PF_Previsiones</t>
  </si>
  <si>
    <t>BALANCE</t>
  </si>
  <si>
    <t>PC_Prev</t>
  </si>
  <si>
    <t>PC_Ddas</t>
  </si>
  <si>
    <t>Créditos</t>
  </si>
  <si>
    <t>AC_BC_ProdElab</t>
  </si>
  <si>
    <t>AC_BC_MatPri</t>
  </si>
  <si>
    <t>AC_BC_Matles</t>
  </si>
  <si>
    <t>AC_BC_BnesARzar</t>
  </si>
  <si>
    <t>AC_BC_MercTsito</t>
  </si>
  <si>
    <t>AC_BC_PrevDifInv</t>
  </si>
  <si>
    <t>RATIO</t>
  </si>
  <si>
    <t>CÁLCULO</t>
  </si>
  <si>
    <t>R_1</t>
  </si>
  <si>
    <t>Liquidez a Mediano Plazo o Solvencia</t>
  </si>
  <si>
    <t>R_1 =</t>
  </si>
  <si>
    <t>Activo Circulante/Pasivo Circulante</t>
  </si>
  <si>
    <t>Totales</t>
  </si>
  <si>
    <t>Manual</t>
  </si>
  <si>
    <t>B.1</t>
  </si>
  <si>
    <t>B.1.1</t>
  </si>
  <si>
    <t>Generalidades</t>
  </si>
  <si>
    <t>B.1.1.1</t>
  </si>
  <si>
    <t>Nombre</t>
  </si>
  <si>
    <t>B.1.1.1.1</t>
  </si>
  <si>
    <t>Objetivo</t>
  </si>
  <si>
    <t>B.1.1.1.2</t>
  </si>
  <si>
    <t>Campo de Aplicación</t>
  </si>
  <si>
    <t>B.1.1.1.3</t>
  </si>
  <si>
    <t>Definición del Indicador</t>
  </si>
  <si>
    <t>B.1.1.1.4</t>
  </si>
  <si>
    <t>Método</t>
  </si>
  <si>
    <t>B.1.1.1.5</t>
  </si>
  <si>
    <t>Interpretación</t>
  </si>
  <si>
    <t>B.1.1.1.6</t>
  </si>
  <si>
    <t>Fuentes</t>
  </si>
  <si>
    <t>Circulante</t>
  </si>
  <si>
    <t>Medir la capacidad de la empresa para pagar sus cuentas</t>
  </si>
  <si>
    <t>Todas las empresas.</t>
  </si>
  <si>
    <t>Cuanto mas alta sea la razón, mayor será la capacidad de la empresa para pagar sus cuentas</t>
  </si>
  <si>
    <t>A / B</t>
  </si>
  <si>
    <t>A= Activo Corriente</t>
  </si>
  <si>
    <t>B= Pasivo Corriente</t>
  </si>
  <si>
    <t>Una empresa que tenga activos circulantes compuestos principalmente de efectivo y partidas  por cobrar corrientes en general tiene más liquidez que una cuyos activos circulantes consisten de inventarios principalmente</t>
  </si>
  <si>
    <t>La razón tiene que ser considerada como una medida  aproximada de liquidez, debido a que no toma en cuenta la liquidez de los componentes individuales de los activos circulantes</t>
  </si>
  <si>
    <t>Jamer Van Horne, Administración Financiera</t>
  </si>
  <si>
    <t>Liquidez</t>
  </si>
  <si>
    <t>r_1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</si>
</sst>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\ 0&quot;$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);\(#,##0.00\)"/>
    <numFmt numFmtId="181" formatCode="#,##0_);\(#,##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Black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thin"/>
      <right style="thin"/>
      <top style="thin"/>
      <bottom style="thin"/>
    </border>
    <border>
      <left style="medium">
        <color indexed="13"/>
      </left>
      <right>
        <color indexed="63"/>
      </right>
      <top>
        <color indexed="63"/>
      </top>
      <bottom style="medium">
        <color indexed="13"/>
      </bottom>
    </border>
    <border>
      <left style="medium">
        <color indexed="13"/>
      </left>
      <right style="medium">
        <color indexed="13"/>
      </right>
      <top>
        <color indexed="63"/>
      </top>
      <bottom style="medium">
        <color indexed="13"/>
      </bottom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8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left"/>
      <protection/>
    </xf>
    <xf numFmtId="0" fontId="0" fillId="3" borderId="2" xfId="0" applyFill="1" applyBorder="1" applyAlignment="1">
      <alignment/>
    </xf>
    <xf numFmtId="0" fontId="0" fillId="2" borderId="3" xfId="0" applyFill="1" applyBorder="1" applyAlignment="1" applyProtection="1">
      <alignment horizontal="left"/>
      <protection/>
    </xf>
    <xf numFmtId="181" fontId="0" fillId="2" borderId="4" xfId="0" applyNumberFormat="1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left"/>
      <protection/>
    </xf>
    <xf numFmtId="0" fontId="0" fillId="2" borderId="6" xfId="0" applyFill="1" applyBorder="1" applyAlignment="1" applyProtection="1">
      <alignment horizontal="left"/>
      <protection/>
    </xf>
    <xf numFmtId="181" fontId="0" fillId="2" borderId="7" xfId="0" applyNumberFormat="1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 horizontal="left"/>
      <protection/>
    </xf>
    <xf numFmtId="0" fontId="2" fillId="3" borderId="1" xfId="0" applyFont="1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left"/>
      <protection/>
    </xf>
    <xf numFmtId="0" fontId="2" fillId="5" borderId="9" xfId="0" applyFont="1" applyFill="1" applyBorder="1" applyAlignment="1" applyProtection="1">
      <alignment horizontal="left"/>
      <protection/>
    </xf>
    <xf numFmtId="0" fontId="2" fillId="5" borderId="10" xfId="0" applyFont="1" applyFill="1" applyBorder="1" applyAlignment="1" applyProtection="1">
      <alignment horizontal="left"/>
      <protection/>
    </xf>
    <xf numFmtId="0" fontId="0" fillId="5" borderId="10" xfId="0" applyFill="1" applyBorder="1" applyAlignment="1" applyProtection="1">
      <alignment horizontal="left"/>
      <protection/>
    </xf>
    <xf numFmtId="0" fontId="0" fillId="4" borderId="11" xfId="0" applyFill="1" applyBorder="1" applyAlignment="1" applyProtection="1">
      <alignment horizontal="left"/>
      <protection/>
    </xf>
    <xf numFmtId="181" fontId="0" fillId="4" borderId="12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left"/>
      <protection/>
    </xf>
    <xf numFmtId="181" fontId="0" fillId="4" borderId="14" xfId="0" applyNumberForma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horizontal="right"/>
      <protection/>
    </xf>
    <xf numFmtId="0" fontId="0" fillId="2" borderId="3" xfId="0" applyNumberFormat="1" applyFill="1" applyBorder="1" applyAlignment="1" applyProtection="1">
      <alignment horizontal="left"/>
      <protection/>
    </xf>
    <xf numFmtId="0" fontId="0" fillId="4" borderId="15" xfId="0" applyNumberForma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0" fontId="0" fillId="6" borderId="0" xfId="0" applyFill="1" applyAlignment="1">
      <alignment horizontal="center"/>
    </xf>
    <xf numFmtId="0" fontId="0" fillId="7" borderId="16" xfId="0" applyFill="1" applyBorder="1" applyAlignment="1">
      <alignment/>
    </xf>
    <xf numFmtId="0" fontId="0" fillId="8" borderId="17" xfId="0" applyFill="1" applyBorder="1" applyAlignment="1">
      <alignment/>
    </xf>
    <xf numFmtId="0" fontId="0" fillId="4" borderId="0" xfId="0" applyFill="1" applyAlignment="1">
      <alignment/>
    </xf>
    <xf numFmtId="0" fontId="0" fillId="4" borderId="18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9" xfId="0" applyFill="1" applyBorder="1" applyAlignment="1">
      <alignment/>
    </xf>
    <xf numFmtId="0" fontId="0" fillId="0" borderId="2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6</xdr:row>
      <xdr:rowOff>66675</xdr:rowOff>
    </xdr:from>
    <xdr:to>
      <xdr:col>1</xdr:col>
      <xdr:colOff>76200</xdr:colOff>
      <xdr:row>7</xdr:row>
      <xdr:rowOff>123825</xdr:rowOff>
    </xdr:to>
    <xdr:pic macro="[0]!activar_funR1"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038225"/>
          <a:ext cx="247650" cy="219075"/>
        </a:xfrm>
        <a:prstGeom prst="rect">
          <a:avLst/>
        </a:prstGeom>
        <a:solidFill>
          <a:srgbClr val="C0C0C0"/>
        </a:solidFill>
        <a:ln w="19050" cmpd="sng">
          <a:noFill/>
        </a:ln>
      </xdr:spPr>
    </xdr:pic>
    <xdr:clientData/>
  </xdr:twoCellAnchor>
  <xdr:twoCellAnchor editAs="oneCell">
    <xdr:from>
      <xdr:col>0</xdr:col>
      <xdr:colOff>533400</xdr:colOff>
      <xdr:row>8</xdr:row>
      <xdr:rowOff>85725</xdr:rowOff>
    </xdr:from>
    <xdr:to>
      <xdr:col>1</xdr:col>
      <xdr:colOff>685800</xdr:colOff>
      <xdr:row>10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3811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4</xdr:row>
      <xdr:rowOff>152400</xdr:rowOff>
    </xdr:from>
    <xdr:to>
      <xdr:col>6</xdr:col>
      <xdr:colOff>361950</xdr:colOff>
      <xdr:row>6</xdr:row>
      <xdr:rowOff>38100</xdr:rowOff>
    </xdr:to>
    <xdr:pic macro="[0]!activar_funR1"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800100"/>
          <a:ext cx="247650" cy="219075"/>
        </a:xfrm>
        <a:prstGeom prst="rect">
          <a:avLst/>
        </a:prstGeom>
        <a:solidFill>
          <a:srgbClr val="FFFFCC"/>
        </a:solidFill>
        <a:ln w="19050" cmpd="sng">
          <a:noFill/>
        </a:ln>
      </xdr:spPr>
    </xdr:pic>
    <xdr:clientData/>
  </xdr:twoCellAnchor>
  <xdr:twoCellAnchor editAs="oneCell">
    <xdr:from>
      <xdr:col>5</xdr:col>
      <xdr:colOff>523875</xdr:colOff>
      <xdr:row>7</xdr:row>
      <xdr:rowOff>85725</xdr:rowOff>
    </xdr:from>
    <xdr:to>
      <xdr:col>6</xdr:col>
      <xdr:colOff>676275</xdr:colOff>
      <xdr:row>9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2382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114300</xdr:rowOff>
    </xdr:from>
    <xdr:to>
      <xdr:col>2</xdr:col>
      <xdr:colOff>733425</xdr:colOff>
      <xdr:row>1</xdr:row>
      <xdr:rowOff>133350</xdr:rowOff>
    </xdr:to>
    <xdr:sp>
      <xdr:nvSpPr>
        <xdr:cNvPr id="1" name="AutoShape 69"/>
        <xdr:cNvSpPr>
          <a:spLocks/>
        </xdr:cNvSpPr>
      </xdr:nvSpPr>
      <xdr:spPr>
        <a:xfrm>
          <a:off x="1733550" y="114300"/>
          <a:ext cx="523875" cy="1809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  <xdr:twoCellAnchor>
    <xdr:from>
      <xdr:col>1</xdr:col>
      <xdr:colOff>104775</xdr:colOff>
      <xdr:row>2</xdr:row>
      <xdr:rowOff>142875</xdr:rowOff>
    </xdr:from>
    <xdr:to>
      <xdr:col>4</xdr:col>
      <xdr:colOff>85725</xdr:colOff>
      <xdr:row>6</xdr:row>
      <xdr:rowOff>9525</xdr:rowOff>
    </xdr:to>
    <xdr:sp>
      <xdr:nvSpPr>
        <xdr:cNvPr id="2" name="AutoShape 70"/>
        <xdr:cNvSpPr>
          <a:spLocks/>
        </xdr:cNvSpPr>
      </xdr:nvSpPr>
      <xdr:spPr>
        <a:xfrm>
          <a:off x="866775" y="466725"/>
          <a:ext cx="2266950" cy="514350"/>
        </a:xfrm>
        <a:prstGeom prst="flowChartInputOutput">
          <a:avLst/>
        </a:prstGeom>
        <a:solidFill>
          <a:srgbClr val="CCE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Activo corriente
Pasisvo Corriente
Circulante</a:t>
          </a:r>
        </a:p>
      </xdr:txBody>
    </xdr:sp>
    <xdr:clientData/>
  </xdr:twoCellAnchor>
  <xdr:twoCellAnchor>
    <xdr:from>
      <xdr:col>0</xdr:col>
      <xdr:colOff>666750</xdr:colOff>
      <xdr:row>6</xdr:row>
      <xdr:rowOff>123825</xdr:rowOff>
    </xdr:from>
    <xdr:to>
      <xdr:col>4</xdr:col>
      <xdr:colOff>295275</xdr:colOff>
      <xdr:row>9</xdr:row>
      <xdr:rowOff>85725</xdr:rowOff>
    </xdr:to>
    <xdr:sp>
      <xdr:nvSpPr>
        <xdr:cNvPr id="3" name="AutoShape 71"/>
        <xdr:cNvSpPr>
          <a:spLocks/>
        </xdr:cNvSpPr>
      </xdr:nvSpPr>
      <xdr:spPr>
        <a:xfrm>
          <a:off x="666750" y="1095375"/>
          <a:ext cx="2676525" cy="447675"/>
        </a:xfrm>
        <a:prstGeom prst="flowChartPreparation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= Activo_Corriente
B = Pasivo_Corriente
r_1 = Circulante</a:t>
          </a:r>
        </a:p>
      </xdr:txBody>
    </xdr:sp>
    <xdr:clientData/>
  </xdr:twoCellAnchor>
  <xdr:twoCellAnchor>
    <xdr:from>
      <xdr:col>1</xdr:col>
      <xdr:colOff>57150</xdr:colOff>
      <xdr:row>10</xdr:row>
      <xdr:rowOff>47625</xdr:rowOff>
    </xdr:from>
    <xdr:to>
      <xdr:col>4</xdr:col>
      <xdr:colOff>152400</xdr:colOff>
      <xdr:row>12</xdr:row>
      <xdr:rowOff>0</xdr:rowOff>
    </xdr:to>
    <xdr:sp>
      <xdr:nvSpPr>
        <xdr:cNvPr id="4" name="AutoShape 72"/>
        <xdr:cNvSpPr>
          <a:spLocks/>
        </xdr:cNvSpPr>
      </xdr:nvSpPr>
      <xdr:spPr>
        <a:xfrm>
          <a:off x="819150" y="1666875"/>
          <a:ext cx="2381250" cy="276225"/>
        </a:xfrm>
        <a:prstGeom prst="flowChartPredefinedProcess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A= SUBTOTALES(Activo_Corriente)</a:t>
          </a:r>
        </a:p>
      </xdr:txBody>
    </xdr:sp>
    <xdr:clientData/>
  </xdr:twoCellAnchor>
  <xdr:twoCellAnchor>
    <xdr:from>
      <xdr:col>1</xdr:col>
      <xdr:colOff>57150</xdr:colOff>
      <xdr:row>12</xdr:row>
      <xdr:rowOff>123825</xdr:rowOff>
    </xdr:from>
    <xdr:to>
      <xdr:col>4</xdr:col>
      <xdr:colOff>142875</xdr:colOff>
      <xdr:row>14</xdr:row>
      <xdr:rowOff>19050</xdr:rowOff>
    </xdr:to>
    <xdr:sp>
      <xdr:nvSpPr>
        <xdr:cNvPr id="5" name="AutoShape 73"/>
        <xdr:cNvSpPr>
          <a:spLocks/>
        </xdr:cNvSpPr>
      </xdr:nvSpPr>
      <xdr:spPr>
        <a:xfrm>
          <a:off x="819150" y="2066925"/>
          <a:ext cx="2371725" cy="219075"/>
        </a:xfrm>
        <a:prstGeom prst="flowChartPredefinedProcess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B= SUBTOTALES(Pasivo_Corriente)</a:t>
          </a:r>
        </a:p>
      </xdr:txBody>
    </xdr:sp>
    <xdr:clientData/>
  </xdr:twoCellAnchor>
  <xdr:twoCellAnchor>
    <xdr:from>
      <xdr:col>2</xdr:col>
      <xdr:colOff>47625</xdr:colOff>
      <xdr:row>14</xdr:row>
      <xdr:rowOff>123825</xdr:rowOff>
    </xdr:from>
    <xdr:to>
      <xdr:col>3</xdr:col>
      <xdr:colOff>180975</xdr:colOff>
      <xdr:row>16</xdr:row>
      <xdr:rowOff>19050</xdr:rowOff>
    </xdr:to>
    <xdr:sp>
      <xdr:nvSpPr>
        <xdr:cNvPr id="6" name="AutoShape 74"/>
        <xdr:cNvSpPr>
          <a:spLocks/>
        </xdr:cNvSpPr>
      </xdr:nvSpPr>
      <xdr:spPr>
        <a:xfrm>
          <a:off x="1571625" y="2390775"/>
          <a:ext cx="895350" cy="219075"/>
        </a:xfrm>
        <a:prstGeom prst="flowChartProcess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r_1 = A / B</a:t>
          </a:r>
        </a:p>
      </xdr:txBody>
    </xdr:sp>
    <xdr:clientData/>
  </xdr:twoCellAnchor>
  <xdr:twoCellAnchor>
    <xdr:from>
      <xdr:col>3</xdr:col>
      <xdr:colOff>647700</xdr:colOff>
      <xdr:row>16</xdr:row>
      <xdr:rowOff>57150</xdr:rowOff>
    </xdr:from>
    <xdr:to>
      <xdr:col>4</xdr:col>
      <xdr:colOff>666750</xdr:colOff>
      <xdr:row>19</xdr:row>
      <xdr:rowOff>19050</xdr:rowOff>
    </xdr:to>
    <xdr:sp>
      <xdr:nvSpPr>
        <xdr:cNvPr id="7" name="AutoShape 75"/>
        <xdr:cNvSpPr>
          <a:spLocks/>
        </xdr:cNvSpPr>
      </xdr:nvSpPr>
      <xdr:spPr>
        <a:xfrm>
          <a:off x="2933700" y="2647950"/>
          <a:ext cx="781050" cy="447675"/>
        </a:xfrm>
        <a:prstGeom prst="flowChartDisplay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r_111</a:t>
          </a:r>
        </a:p>
      </xdr:txBody>
    </xdr:sp>
    <xdr:clientData/>
  </xdr:twoCellAnchor>
  <xdr:twoCellAnchor>
    <xdr:from>
      <xdr:col>5</xdr:col>
      <xdr:colOff>28575</xdr:colOff>
      <xdr:row>16</xdr:row>
      <xdr:rowOff>133350</xdr:rowOff>
    </xdr:from>
    <xdr:to>
      <xdr:col>5</xdr:col>
      <xdr:colOff>533400</xdr:colOff>
      <xdr:row>18</xdr:row>
      <xdr:rowOff>114300</xdr:rowOff>
    </xdr:to>
    <xdr:sp>
      <xdr:nvSpPr>
        <xdr:cNvPr id="8" name="AutoShape 76"/>
        <xdr:cNvSpPr>
          <a:spLocks/>
        </xdr:cNvSpPr>
      </xdr:nvSpPr>
      <xdr:spPr>
        <a:xfrm>
          <a:off x="3838575" y="2724150"/>
          <a:ext cx="504825" cy="3048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FIN</a:t>
          </a:r>
        </a:p>
      </xdr:txBody>
    </xdr:sp>
    <xdr:clientData/>
  </xdr:twoCellAnchor>
  <xdr:twoCellAnchor>
    <xdr:from>
      <xdr:col>2</xdr:col>
      <xdr:colOff>476250</xdr:colOff>
      <xdr:row>1</xdr:row>
      <xdr:rowOff>133350</xdr:rowOff>
    </xdr:from>
    <xdr:to>
      <xdr:col>2</xdr:col>
      <xdr:colOff>476250</xdr:colOff>
      <xdr:row>2</xdr:row>
      <xdr:rowOff>142875</xdr:rowOff>
    </xdr:to>
    <xdr:sp>
      <xdr:nvSpPr>
        <xdr:cNvPr id="9" name="AutoShape 77"/>
        <xdr:cNvSpPr>
          <a:spLocks/>
        </xdr:cNvSpPr>
      </xdr:nvSpPr>
      <xdr:spPr>
        <a:xfrm>
          <a:off x="2000250" y="29527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6</xdr:row>
      <xdr:rowOff>9525</xdr:rowOff>
    </xdr:from>
    <xdr:to>
      <xdr:col>2</xdr:col>
      <xdr:colOff>485775</xdr:colOff>
      <xdr:row>6</xdr:row>
      <xdr:rowOff>123825</xdr:rowOff>
    </xdr:to>
    <xdr:sp>
      <xdr:nvSpPr>
        <xdr:cNvPr id="10" name="AutoShape 78"/>
        <xdr:cNvSpPr>
          <a:spLocks/>
        </xdr:cNvSpPr>
      </xdr:nvSpPr>
      <xdr:spPr>
        <a:xfrm>
          <a:off x="2000250" y="981075"/>
          <a:ext cx="952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9</xdr:row>
      <xdr:rowOff>85725</xdr:rowOff>
    </xdr:from>
    <xdr:to>
      <xdr:col>2</xdr:col>
      <xdr:colOff>485775</xdr:colOff>
      <xdr:row>10</xdr:row>
      <xdr:rowOff>47625</xdr:rowOff>
    </xdr:to>
    <xdr:sp>
      <xdr:nvSpPr>
        <xdr:cNvPr id="11" name="AutoShape 79"/>
        <xdr:cNvSpPr>
          <a:spLocks/>
        </xdr:cNvSpPr>
      </xdr:nvSpPr>
      <xdr:spPr>
        <a:xfrm>
          <a:off x="2009775" y="1543050"/>
          <a:ext cx="0" cy="12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12</xdr:row>
      <xdr:rowOff>0</xdr:rowOff>
    </xdr:from>
    <xdr:to>
      <xdr:col>2</xdr:col>
      <xdr:colOff>485775</xdr:colOff>
      <xdr:row>12</xdr:row>
      <xdr:rowOff>123825</xdr:rowOff>
    </xdr:to>
    <xdr:sp>
      <xdr:nvSpPr>
        <xdr:cNvPr id="12" name="AutoShape 80"/>
        <xdr:cNvSpPr>
          <a:spLocks/>
        </xdr:cNvSpPr>
      </xdr:nvSpPr>
      <xdr:spPr>
        <a:xfrm>
          <a:off x="2009775" y="1943100"/>
          <a:ext cx="0" cy="12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14</xdr:row>
      <xdr:rowOff>19050</xdr:rowOff>
    </xdr:from>
    <xdr:to>
      <xdr:col>2</xdr:col>
      <xdr:colOff>495300</xdr:colOff>
      <xdr:row>14</xdr:row>
      <xdr:rowOff>123825</xdr:rowOff>
    </xdr:to>
    <xdr:sp>
      <xdr:nvSpPr>
        <xdr:cNvPr id="13" name="AutoShape 81"/>
        <xdr:cNvSpPr>
          <a:spLocks/>
        </xdr:cNvSpPr>
      </xdr:nvSpPr>
      <xdr:spPr>
        <a:xfrm>
          <a:off x="2009775" y="2286000"/>
          <a:ext cx="9525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17</xdr:row>
      <xdr:rowOff>123825</xdr:rowOff>
    </xdr:from>
    <xdr:to>
      <xdr:col>3</xdr:col>
      <xdr:colOff>647700</xdr:colOff>
      <xdr:row>17</xdr:row>
      <xdr:rowOff>123825</xdr:rowOff>
    </xdr:to>
    <xdr:sp>
      <xdr:nvSpPr>
        <xdr:cNvPr id="14" name="AutoShape 82"/>
        <xdr:cNvSpPr>
          <a:spLocks/>
        </xdr:cNvSpPr>
      </xdr:nvSpPr>
      <xdr:spPr>
        <a:xfrm>
          <a:off x="2809875" y="2876550"/>
          <a:ext cx="123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666750</xdr:colOff>
      <xdr:row>17</xdr:row>
      <xdr:rowOff>123825</xdr:rowOff>
    </xdr:from>
    <xdr:to>
      <xdr:col>5</xdr:col>
      <xdr:colOff>28575</xdr:colOff>
      <xdr:row>17</xdr:row>
      <xdr:rowOff>123825</xdr:rowOff>
    </xdr:to>
    <xdr:sp>
      <xdr:nvSpPr>
        <xdr:cNvPr id="15" name="AutoShape 83"/>
        <xdr:cNvSpPr>
          <a:spLocks/>
        </xdr:cNvSpPr>
      </xdr:nvSpPr>
      <xdr:spPr>
        <a:xfrm>
          <a:off x="3714750" y="2876550"/>
          <a:ext cx="123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</xdr:row>
      <xdr:rowOff>76200</xdr:rowOff>
    </xdr:from>
    <xdr:to>
      <xdr:col>6</xdr:col>
      <xdr:colOff>666750</xdr:colOff>
      <xdr:row>14</xdr:row>
      <xdr:rowOff>38100</xdr:rowOff>
    </xdr:to>
    <xdr:sp>
      <xdr:nvSpPr>
        <xdr:cNvPr id="16" name="Rectangle 84"/>
        <xdr:cNvSpPr>
          <a:spLocks/>
        </xdr:cNvSpPr>
      </xdr:nvSpPr>
      <xdr:spPr>
        <a:xfrm>
          <a:off x="3867150" y="400050"/>
          <a:ext cx="1371600" cy="1905000"/>
        </a:xfrm>
        <a:prstGeom prst="rect">
          <a:avLst/>
        </a:prstGeom>
        <a:solidFill>
          <a:srgbClr val="FFEBD7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3</xdr:row>
      <xdr:rowOff>95250</xdr:rowOff>
    </xdr:from>
    <xdr:to>
      <xdr:col>6</xdr:col>
      <xdr:colOff>476250</xdr:colOff>
      <xdr:row>4</xdr:row>
      <xdr:rowOff>142875</xdr:rowOff>
    </xdr:to>
    <xdr:sp>
      <xdr:nvSpPr>
        <xdr:cNvPr id="17" name="AutoShape 85"/>
        <xdr:cNvSpPr>
          <a:spLocks/>
        </xdr:cNvSpPr>
      </xdr:nvSpPr>
      <xdr:spPr>
        <a:xfrm>
          <a:off x="4133850" y="581025"/>
          <a:ext cx="914400" cy="2095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INICIO / FIN</a:t>
          </a:r>
        </a:p>
      </xdr:txBody>
    </xdr:sp>
    <xdr:clientData/>
  </xdr:twoCellAnchor>
  <xdr:twoCellAnchor>
    <xdr:from>
      <xdr:col>5</xdr:col>
      <xdr:colOff>257175</xdr:colOff>
      <xdr:row>5</xdr:row>
      <xdr:rowOff>38100</xdr:rowOff>
    </xdr:from>
    <xdr:to>
      <xdr:col>6</xdr:col>
      <xdr:colOff>409575</xdr:colOff>
      <xdr:row>6</xdr:row>
      <xdr:rowOff>19050</xdr:rowOff>
    </xdr:to>
    <xdr:sp>
      <xdr:nvSpPr>
        <xdr:cNvPr id="18" name="AutoShape 86"/>
        <xdr:cNvSpPr>
          <a:spLocks/>
        </xdr:cNvSpPr>
      </xdr:nvSpPr>
      <xdr:spPr>
        <a:xfrm>
          <a:off x="4067175" y="847725"/>
          <a:ext cx="914400" cy="1428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DATOS</a:t>
          </a:r>
        </a:p>
      </xdr:txBody>
    </xdr:sp>
    <xdr:clientData/>
  </xdr:twoCellAnchor>
  <xdr:twoCellAnchor>
    <xdr:from>
      <xdr:col>5</xdr:col>
      <xdr:colOff>304800</xdr:colOff>
      <xdr:row>6</xdr:row>
      <xdr:rowOff>57150</xdr:rowOff>
    </xdr:from>
    <xdr:to>
      <xdr:col>6</xdr:col>
      <xdr:colOff>476250</xdr:colOff>
      <xdr:row>8</xdr:row>
      <xdr:rowOff>19050</xdr:rowOff>
    </xdr:to>
    <xdr:sp>
      <xdr:nvSpPr>
        <xdr:cNvPr id="19" name="AutoShape 87"/>
        <xdr:cNvSpPr>
          <a:spLocks/>
        </xdr:cNvSpPr>
      </xdr:nvSpPr>
      <xdr:spPr>
        <a:xfrm>
          <a:off x="4114800" y="1028700"/>
          <a:ext cx="933450" cy="285750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PROCESO
PREDEFINIDO</a:t>
          </a:r>
        </a:p>
      </xdr:txBody>
    </xdr:sp>
    <xdr:clientData/>
  </xdr:twoCellAnchor>
  <xdr:twoCellAnchor>
    <xdr:from>
      <xdr:col>5</xdr:col>
      <xdr:colOff>276225</xdr:colOff>
      <xdr:row>8</xdr:row>
      <xdr:rowOff>47625</xdr:rowOff>
    </xdr:from>
    <xdr:to>
      <xdr:col>6</xdr:col>
      <xdr:colOff>428625</xdr:colOff>
      <xdr:row>9</xdr:row>
      <xdr:rowOff>76200</xdr:rowOff>
    </xdr:to>
    <xdr:sp>
      <xdr:nvSpPr>
        <xdr:cNvPr id="20" name="AutoShape 88"/>
        <xdr:cNvSpPr>
          <a:spLocks/>
        </xdr:cNvSpPr>
      </xdr:nvSpPr>
      <xdr:spPr>
        <a:xfrm>
          <a:off x="4086225" y="1343025"/>
          <a:ext cx="914400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PROCESO</a:t>
          </a:r>
        </a:p>
      </xdr:txBody>
    </xdr:sp>
    <xdr:clientData/>
  </xdr:twoCellAnchor>
  <xdr:twoCellAnchor>
    <xdr:from>
      <xdr:col>5</xdr:col>
      <xdr:colOff>304800</xdr:colOff>
      <xdr:row>9</xdr:row>
      <xdr:rowOff>123825</xdr:rowOff>
    </xdr:from>
    <xdr:to>
      <xdr:col>6</xdr:col>
      <xdr:colOff>419100</xdr:colOff>
      <xdr:row>11</xdr:row>
      <xdr:rowOff>76200</xdr:rowOff>
    </xdr:to>
    <xdr:sp>
      <xdr:nvSpPr>
        <xdr:cNvPr id="21" name="AutoShape 89"/>
        <xdr:cNvSpPr>
          <a:spLocks/>
        </xdr:cNvSpPr>
      </xdr:nvSpPr>
      <xdr:spPr>
        <a:xfrm>
          <a:off x="4114800" y="1581150"/>
          <a:ext cx="876300" cy="276225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PANTALLA</a:t>
          </a:r>
        </a:p>
      </xdr:txBody>
    </xdr:sp>
    <xdr:clientData/>
  </xdr:twoCellAnchor>
  <xdr:twoCellAnchor>
    <xdr:from>
      <xdr:col>5</xdr:col>
      <xdr:colOff>200025</xdr:colOff>
      <xdr:row>2</xdr:row>
      <xdr:rowOff>76200</xdr:rowOff>
    </xdr:from>
    <xdr:to>
      <xdr:col>6</xdr:col>
      <xdr:colOff>590550</xdr:colOff>
      <xdr:row>3</xdr:row>
      <xdr:rowOff>95250</xdr:rowOff>
    </xdr:to>
    <xdr:sp>
      <xdr:nvSpPr>
        <xdr:cNvPr id="22" name="TextBox 90"/>
        <xdr:cNvSpPr txBox="1">
          <a:spLocks noChangeArrowheads="1"/>
        </xdr:cNvSpPr>
      </xdr:nvSpPr>
      <xdr:spPr>
        <a:xfrm>
          <a:off x="4010025" y="40005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Norma IRAM 36002</a:t>
          </a:r>
        </a:p>
      </xdr:txBody>
    </xdr:sp>
    <xdr:clientData/>
  </xdr:twoCellAnchor>
  <xdr:twoCellAnchor>
    <xdr:from>
      <xdr:col>2</xdr:col>
      <xdr:colOff>495300</xdr:colOff>
      <xdr:row>16</xdr:row>
      <xdr:rowOff>19050</xdr:rowOff>
    </xdr:from>
    <xdr:to>
      <xdr:col>2</xdr:col>
      <xdr:colOff>495300</xdr:colOff>
      <xdr:row>16</xdr:row>
      <xdr:rowOff>133350</xdr:rowOff>
    </xdr:to>
    <xdr:sp>
      <xdr:nvSpPr>
        <xdr:cNvPr id="23" name="AutoShape 92"/>
        <xdr:cNvSpPr>
          <a:spLocks/>
        </xdr:cNvSpPr>
      </xdr:nvSpPr>
      <xdr:spPr>
        <a:xfrm>
          <a:off x="2019300" y="2609850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11</xdr:row>
      <xdr:rowOff>114300</xdr:rowOff>
    </xdr:from>
    <xdr:to>
      <xdr:col>6</xdr:col>
      <xdr:colOff>495300</xdr:colOff>
      <xdr:row>14</xdr:row>
      <xdr:rowOff>19050</xdr:rowOff>
    </xdr:to>
    <xdr:sp>
      <xdr:nvSpPr>
        <xdr:cNvPr id="24" name="AutoShape 97"/>
        <xdr:cNvSpPr>
          <a:spLocks/>
        </xdr:cNvSpPr>
      </xdr:nvSpPr>
      <xdr:spPr>
        <a:xfrm>
          <a:off x="4152900" y="1895475"/>
          <a:ext cx="914400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Decisión</a:t>
          </a:r>
        </a:p>
      </xdr:txBody>
    </xdr:sp>
    <xdr:clientData/>
  </xdr:twoCellAnchor>
  <xdr:twoCellAnchor>
    <xdr:from>
      <xdr:col>1</xdr:col>
      <xdr:colOff>466725</xdr:colOff>
      <xdr:row>16</xdr:row>
      <xdr:rowOff>133350</xdr:rowOff>
    </xdr:from>
    <xdr:to>
      <xdr:col>3</xdr:col>
      <xdr:colOff>523875</xdr:colOff>
      <xdr:row>18</xdr:row>
      <xdr:rowOff>114300</xdr:rowOff>
    </xdr:to>
    <xdr:sp>
      <xdr:nvSpPr>
        <xdr:cNvPr id="25" name="AutoShape 100"/>
        <xdr:cNvSpPr>
          <a:spLocks/>
        </xdr:cNvSpPr>
      </xdr:nvSpPr>
      <xdr:spPr>
        <a:xfrm>
          <a:off x="1228725" y="2724150"/>
          <a:ext cx="1581150" cy="304800"/>
        </a:xfrm>
        <a:prstGeom prst="flowChartPredefinedProcess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Redondear = #,## 0,00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50"/>
  </sheetPr>
  <dimension ref="A1:C4"/>
  <sheetViews>
    <sheetView showGridLines="0" workbookViewId="0" topLeftCell="A1">
      <selection activeCell="C4" sqref="C4"/>
    </sheetView>
  </sheetViews>
  <sheetFormatPr defaultColWidth="11.421875" defaultRowHeight="12.75"/>
  <sheetData>
    <row r="1" spans="1:2" ht="12.75">
      <c r="A1" s="29" t="s">
        <v>0</v>
      </c>
      <c r="B1" s="30">
        <v>230889</v>
      </c>
    </row>
    <row r="2" spans="1:2" ht="12.75">
      <c r="A2" s="29" t="s">
        <v>2</v>
      </c>
      <c r="B2" s="30">
        <v>219850</v>
      </c>
    </row>
    <row r="4" spans="2:3" ht="12.75">
      <c r="B4" s="29" t="s">
        <v>111</v>
      </c>
      <c r="C4" s="30">
        <v>1.0502115078462588</v>
      </c>
    </row>
  </sheetData>
  <dataValidations count="2">
    <dataValidation type="whole" operator="equal" allowBlank="1" showInputMessage="1" showErrorMessage="1" sqref="B1">
      <formula1>AC</formula1>
    </dataValidation>
    <dataValidation type="whole" operator="equal" allowBlank="1" showInputMessage="1" showErrorMessage="1" sqref="B2">
      <formula1>PC</formula1>
    </dataValidation>
  </dataValidations>
  <printOptions/>
  <pageMargins left="0.75" right="0.75" top="1" bottom="1" header="0" footer="0"/>
  <pageSetup horizontalDpi="96" verticalDpi="96" orientation="portrait" paperSize="9" r:id="rId5"/>
  <drawing r:id="rId4"/>
  <legacyDrawing r:id="rId3"/>
  <oleObjects>
    <oleObject progId="Equation.3" shapeId="63089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indexed="13"/>
  </sheetPr>
  <dimension ref="A2:E10"/>
  <sheetViews>
    <sheetView showGridLines="0" tabSelected="1" workbookViewId="0" topLeftCell="A1">
      <selection activeCell="E8" sqref="E8"/>
    </sheetView>
  </sheetViews>
  <sheetFormatPr defaultColWidth="11.421875" defaultRowHeight="12.75"/>
  <cols>
    <col min="1" max="16384" width="11.421875" style="31" customWidth="1"/>
  </cols>
  <sheetData>
    <row r="2" spans="1:3" ht="12.75">
      <c r="A2" s="31" t="s">
        <v>107</v>
      </c>
      <c r="C2" s="31" t="s">
        <v>108</v>
      </c>
    </row>
    <row r="3" spans="1:2" ht="12.75">
      <c r="A3" s="31" t="s">
        <v>109</v>
      </c>
      <c r="B3" s="31" t="s">
        <v>110</v>
      </c>
    </row>
    <row r="4" spans="1:2" ht="12.75">
      <c r="A4" s="31" t="s">
        <v>111</v>
      </c>
      <c r="B4" s="31" t="s">
        <v>112</v>
      </c>
    </row>
    <row r="6" spans="2:5" ht="13.5" thickBot="1">
      <c r="B6" s="32"/>
      <c r="C6" s="42" t="s">
        <v>113</v>
      </c>
      <c r="D6" s="43"/>
      <c r="E6" s="43"/>
    </row>
    <row r="7" spans="2:5" ht="13.5" thickBot="1">
      <c r="B7" s="32"/>
      <c r="C7" s="28" t="s">
        <v>0</v>
      </c>
      <c r="D7" s="28" t="s">
        <v>2</v>
      </c>
      <c r="E7" s="41" t="s">
        <v>143</v>
      </c>
    </row>
    <row r="8" spans="3:5" ht="13.5" thickBot="1">
      <c r="C8" s="39">
        <f>AC</f>
        <v>230889</v>
      </c>
      <c r="D8" s="40">
        <f>PC</f>
        <v>219850</v>
      </c>
      <c r="E8" s="34">
        <f>AC/PC</f>
        <v>1.0502115078462588</v>
      </c>
    </row>
    <row r="9" spans="4:5" ht="12.75">
      <c r="D9" s="33"/>
      <c r="E9" s="33"/>
    </row>
    <row r="10" ht="12.75">
      <c r="D10" s="33"/>
    </row>
  </sheetData>
  <mergeCells count="1">
    <mergeCell ref="C6:E6"/>
  </mergeCells>
  <dataValidations count="1">
    <dataValidation type="whole" operator="equal" allowBlank="1" showInputMessage="1" showErrorMessage="1" errorTitle="CUIDADO" sqref="E3">
      <formula1>G3</formula1>
    </dataValidation>
  </dataValidations>
  <printOptions/>
  <pageMargins left="0.75" right="0.75" top="1" bottom="1" header="0" footer="0"/>
  <pageSetup horizontalDpi="96" verticalDpi="96" orientation="portrait" paperSize="9" r:id="rId4"/>
  <drawing r:id="rId3"/>
  <legacyDrawing r:id="rId2"/>
  <oleObjects>
    <oleObject progId="Equation.3" shapeId="10378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>
    <tabColor indexed="40"/>
  </sheetPr>
  <dimension ref="A1:E81"/>
  <sheetViews>
    <sheetView showGridLines="0" zoomScale="90" zoomScaleNormal="90" workbookViewId="0" topLeftCell="A2">
      <selection activeCell="G19" sqref="G19"/>
    </sheetView>
  </sheetViews>
  <sheetFormatPr defaultColWidth="17.8515625" defaultRowHeight="12.75"/>
  <cols>
    <col min="1" max="1" width="3.57421875" style="0" bestFit="1" customWidth="1"/>
    <col min="2" max="2" width="6.421875" style="0" customWidth="1"/>
    <col min="3" max="3" width="29.28125" style="0" customWidth="1"/>
    <col min="4" max="4" width="21.00390625" style="0" bestFit="1" customWidth="1"/>
  </cols>
  <sheetData>
    <row r="1" spans="2:5" ht="12.75">
      <c r="B1" s="1" t="s">
        <v>97</v>
      </c>
      <c r="D1" s="2" t="s">
        <v>4</v>
      </c>
      <c r="E1" s="2" t="s">
        <v>5</v>
      </c>
    </row>
    <row r="3" spans="1:5" ht="15">
      <c r="A3" t="s">
        <v>0</v>
      </c>
      <c r="B3" s="14"/>
      <c r="C3" s="15" t="s">
        <v>6</v>
      </c>
      <c r="D3" s="7" t="s">
        <v>0</v>
      </c>
      <c r="E3" s="8">
        <f>SUBTOTAL(9,AC_Disponibilides:AC_BC_PrevDifInv)</f>
        <v>230889</v>
      </c>
    </row>
    <row r="4" spans="1:5" ht="12.75">
      <c r="A4" t="s">
        <v>0</v>
      </c>
      <c r="B4" s="25">
        <v>2</v>
      </c>
      <c r="C4" s="6" t="s">
        <v>7</v>
      </c>
      <c r="D4" s="6" t="s">
        <v>68</v>
      </c>
      <c r="E4" s="10">
        <v>4950</v>
      </c>
    </row>
    <row r="5" spans="1:5" ht="12.75">
      <c r="A5" t="s">
        <v>0</v>
      </c>
      <c r="B5" s="25">
        <v>3</v>
      </c>
      <c r="C5" s="6" t="s">
        <v>8</v>
      </c>
      <c r="D5" s="6" t="s">
        <v>69</v>
      </c>
      <c r="E5" s="10">
        <v>10</v>
      </c>
    </row>
    <row r="6" spans="1:5" ht="12.75">
      <c r="A6" t="s">
        <v>0</v>
      </c>
      <c r="B6" s="9">
        <v>4</v>
      </c>
      <c r="C6" s="6" t="s">
        <v>100</v>
      </c>
      <c r="D6" s="6"/>
      <c r="E6" s="10">
        <f>SUBTOTAL(9,AC_Cred_Ventas:AC_Cred_Otros)</f>
        <v>78638</v>
      </c>
    </row>
    <row r="7" spans="1:5" ht="12.75">
      <c r="A7" t="s">
        <v>0</v>
      </c>
      <c r="B7" s="9" t="s">
        <v>9</v>
      </c>
      <c r="C7" s="6" t="s">
        <v>10</v>
      </c>
      <c r="D7" s="6" t="s">
        <v>70</v>
      </c>
      <c r="E7" s="10">
        <v>47246</v>
      </c>
    </row>
    <row r="8" spans="1:5" ht="12.75">
      <c r="A8" t="s">
        <v>0</v>
      </c>
      <c r="B8" s="9" t="s">
        <v>11</v>
      </c>
      <c r="C8" s="6" t="s">
        <v>12</v>
      </c>
      <c r="D8" s="6" t="s">
        <v>71</v>
      </c>
      <c r="E8" s="10">
        <v>31392</v>
      </c>
    </row>
    <row r="9" spans="1:5" ht="12.75">
      <c r="A9" t="s">
        <v>0</v>
      </c>
      <c r="B9" s="9">
        <v>5</v>
      </c>
      <c r="C9" s="6" t="s">
        <v>13</v>
      </c>
      <c r="D9" s="6"/>
      <c r="E9" s="10">
        <f>SUBTOTAL(9,AC_BC_ProdElab:AC_BC_PrevDifInv)</f>
        <v>147291</v>
      </c>
    </row>
    <row r="10" spans="1:5" ht="12.75">
      <c r="A10" t="s">
        <v>0</v>
      </c>
      <c r="B10" s="9" t="s">
        <v>14</v>
      </c>
      <c r="C10" s="6" t="s">
        <v>15</v>
      </c>
      <c r="D10" s="6" t="s">
        <v>101</v>
      </c>
      <c r="E10" s="10">
        <v>36507</v>
      </c>
    </row>
    <row r="11" spans="1:5" ht="12.75">
      <c r="A11" t="s">
        <v>0</v>
      </c>
      <c r="B11" s="9" t="s">
        <v>16</v>
      </c>
      <c r="C11" s="6" t="s">
        <v>17</v>
      </c>
      <c r="D11" s="6" t="s">
        <v>102</v>
      </c>
      <c r="E11" s="10">
        <v>16398</v>
      </c>
    </row>
    <row r="12" spans="1:5" ht="12.75">
      <c r="A12" t="s">
        <v>0</v>
      </c>
      <c r="B12" s="9" t="s">
        <v>18</v>
      </c>
      <c r="C12" s="6" t="s">
        <v>19</v>
      </c>
      <c r="D12" s="6" t="s">
        <v>103</v>
      </c>
      <c r="E12" s="10">
        <v>63659</v>
      </c>
    </row>
    <row r="13" spans="1:5" ht="12.75">
      <c r="A13" t="s">
        <v>0</v>
      </c>
      <c r="B13" s="9" t="s">
        <v>20</v>
      </c>
      <c r="C13" s="6" t="s">
        <v>21</v>
      </c>
      <c r="D13" s="6" t="s">
        <v>104</v>
      </c>
      <c r="E13" s="10">
        <v>26361</v>
      </c>
    </row>
    <row r="14" spans="1:5" ht="12.75">
      <c r="A14" t="s">
        <v>0</v>
      </c>
      <c r="B14" s="9" t="s">
        <v>22</v>
      </c>
      <c r="C14" s="6" t="s">
        <v>23</v>
      </c>
      <c r="D14" s="6" t="s">
        <v>105</v>
      </c>
      <c r="E14" s="10">
        <v>5532</v>
      </c>
    </row>
    <row r="15" spans="1:5" ht="12.75">
      <c r="A15" t="s">
        <v>0</v>
      </c>
      <c r="B15" s="9" t="s">
        <v>24</v>
      </c>
      <c r="C15" s="6" t="s">
        <v>25</v>
      </c>
      <c r="D15" s="6" t="s">
        <v>72</v>
      </c>
      <c r="E15" s="10">
        <v>0</v>
      </c>
    </row>
    <row r="16" spans="1:5" ht="12.75">
      <c r="A16" t="s">
        <v>0</v>
      </c>
      <c r="B16" s="11" t="s">
        <v>26</v>
      </c>
      <c r="C16" s="12" t="s">
        <v>27</v>
      </c>
      <c r="D16" s="12" t="s">
        <v>106</v>
      </c>
      <c r="E16" s="13">
        <v>-1166</v>
      </c>
    </row>
    <row r="18" ht="12.75">
      <c r="E18" s="3"/>
    </row>
    <row r="19" spans="1:5" ht="15">
      <c r="A19" t="s">
        <v>2</v>
      </c>
      <c r="B19" s="17"/>
      <c r="C19" s="18" t="s">
        <v>28</v>
      </c>
      <c r="D19" s="19" t="s">
        <v>2</v>
      </c>
      <c r="E19" s="24">
        <f>SUBTOTAL(9,PC_Ddas_Com:PC_Prev)</f>
        <v>219850</v>
      </c>
    </row>
    <row r="20" spans="1:5" ht="12.75">
      <c r="A20" t="s">
        <v>2</v>
      </c>
      <c r="B20" s="20">
        <v>8</v>
      </c>
      <c r="C20" s="16" t="s">
        <v>29</v>
      </c>
      <c r="D20" s="16" t="s">
        <v>99</v>
      </c>
      <c r="E20" s="21">
        <f>SUBTOTAL(9,PC_Ddas_Com:PC_Prev)</f>
        <v>219850</v>
      </c>
    </row>
    <row r="21" spans="1:5" ht="12.75">
      <c r="A21" t="s">
        <v>2</v>
      </c>
      <c r="B21" s="20" t="s">
        <v>30</v>
      </c>
      <c r="C21" s="16" t="s">
        <v>31</v>
      </c>
      <c r="D21" s="16" t="s">
        <v>73</v>
      </c>
      <c r="E21" s="21">
        <v>51457</v>
      </c>
    </row>
    <row r="22" spans="1:5" ht="12.75">
      <c r="A22" t="s">
        <v>2</v>
      </c>
      <c r="B22" s="20" t="s">
        <v>32</v>
      </c>
      <c r="C22" s="16" t="s">
        <v>33</v>
      </c>
      <c r="D22" s="16" t="s">
        <v>74</v>
      </c>
      <c r="E22" s="21">
        <v>123753</v>
      </c>
    </row>
    <row r="23" spans="1:5" ht="12.75">
      <c r="A23" t="s">
        <v>2</v>
      </c>
      <c r="B23" s="20" t="s">
        <v>34</v>
      </c>
      <c r="C23" s="16" t="s">
        <v>35</v>
      </c>
      <c r="D23" s="16" t="s">
        <v>75</v>
      </c>
      <c r="E23" s="21">
        <v>5</v>
      </c>
    </row>
    <row r="24" spans="1:5" ht="12.75">
      <c r="A24" t="s">
        <v>2</v>
      </c>
      <c r="B24" s="20" t="s">
        <v>36</v>
      </c>
      <c r="C24" s="16" t="s">
        <v>37</v>
      </c>
      <c r="D24" s="16" t="s">
        <v>76</v>
      </c>
      <c r="E24" s="21">
        <v>23967</v>
      </c>
    </row>
    <row r="25" spans="1:5" ht="12.75">
      <c r="A25" t="s">
        <v>2</v>
      </c>
      <c r="B25" s="20" t="s">
        <v>38</v>
      </c>
      <c r="C25" s="16" t="s">
        <v>39</v>
      </c>
      <c r="D25" s="16" t="s">
        <v>77</v>
      </c>
      <c r="E25" s="21">
        <v>15511</v>
      </c>
    </row>
    <row r="26" spans="1:5" ht="12.75">
      <c r="A26" t="s">
        <v>2</v>
      </c>
      <c r="B26" s="26">
        <v>9</v>
      </c>
      <c r="C26" s="22" t="s">
        <v>40</v>
      </c>
      <c r="D26" s="22" t="s">
        <v>98</v>
      </c>
      <c r="E26" s="23">
        <v>5157</v>
      </c>
    </row>
    <row r="28" ht="12.75">
      <c r="E28" s="3"/>
    </row>
    <row r="29" spans="2:5" ht="12.75">
      <c r="B29" s="27">
        <v>11</v>
      </c>
      <c r="C29" s="1" t="s">
        <v>41</v>
      </c>
      <c r="D29" s="1" t="s">
        <v>78</v>
      </c>
      <c r="E29" s="3"/>
    </row>
    <row r="30" ht="12.75">
      <c r="E30" s="3"/>
    </row>
    <row r="31" ht="12.75">
      <c r="E31" s="3"/>
    </row>
    <row r="32" spans="1:5" ht="12.75">
      <c r="A32" t="s">
        <v>1</v>
      </c>
      <c r="B32" s="27">
        <v>12</v>
      </c>
      <c r="C32" s="1" t="s">
        <v>42</v>
      </c>
      <c r="D32" s="1" t="s">
        <v>1</v>
      </c>
      <c r="E32" s="3">
        <f>SUBTOTAL(9,AF_Cred_Otros:AF_Bienes_Uso)</f>
        <v>1145945</v>
      </c>
    </row>
    <row r="33" spans="1:5" ht="12.75">
      <c r="A33" t="s">
        <v>1</v>
      </c>
      <c r="B33" s="27">
        <v>13</v>
      </c>
      <c r="C33" s="1" t="s">
        <v>12</v>
      </c>
      <c r="D33" s="1" t="s">
        <v>79</v>
      </c>
      <c r="E33" s="3">
        <v>34011</v>
      </c>
    </row>
    <row r="34" spans="1:5" ht="12.75">
      <c r="A34" t="s">
        <v>1</v>
      </c>
      <c r="B34" s="27">
        <v>14</v>
      </c>
      <c r="C34" s="1" t="s">
        <v>8</v>
      </c>
      <c r="D34" s="1" t="s">
        <v>80</v>
      </c>
      <c r="E34" s="3">
        <v>689</v>
      </c>
    </row>
    <row r="35" spans="1:5" ht="12.75">
      <c r="A35" t="s">
        <v>1</v>
      </c>
      <c r="B35" s="27">
        <v>15</v>
      </c>
      <c r="C35" s="1" t="s">
        <v>43</v>
      </c>
      <c r="D35" s="1" t="s">
        <v>81</v>
      </c>
      <c r="E35" s="3">
        <v>1111245</v>
      </c>
    </row>
    <row r="36" ht="12.75">
      <c r="E36" s="3"/>
    </row>
    <row r="37" ht="12.75">
      <c r="E37" s="3"/>
    </row>
    <row r="38" spans="1:5" ht="12.75">
      <c r="A38" t="s">
        <v>3</v>
      </c>
      <c r="B38" s="27">
        <v>17</v>
      </c>
      <c r="C38" s="1" t="s">
        <v>44</v>
      </c>
      <c r="D38" s="1" t="s">
        <v>3</v>
      </c>
      <c r="E38" s="3">
        <f>SUBTOTAL(9,PF_Deudas_Com:PF_Previsiones)</f>
        <v>236103</v>
      </c>
    </row>
    <row r="39" spans="1:5" ht="12.75">
      <c r="A39" t="s">
        <v>3</v>
      </c>
      <c r="B39" s="1" t="s">
        <v>45</v>
      </c>
      <c r="C39" s="1" t="s">
        <v>31</v>
      </c>
      <c r="D39" s="1" t="s">
        <v>93</v>
      </c>
      <c r="E39" s="3">
        <v>2699</v>
      </c>
    </row>
    <row r="40" spans="1:5" ht="12.75">
      <c r="A40" t="s">
        <v>3</v>
      </c>
      <c r="B40" s="1" t="s">
        <v>46</v>
      </c>
      <c r="C40" s="1" t="s">
        <v>33</v>
      </c>
      <c r="D40" s="1" t="s">
        <v>94</v>
      </c>
      <c r="E40" s="3">
        <v>190554</v>
      </c>
    </row>
    <row r="41" spans="1:5" ht="12.75">
      <c r="A41" t="s">
        <v>3</v>
      </c>
      <c r="B41" s="1" t="s">
        <v>47</v>
      </c>
      <c r="C41" s="1" t="s">
        <v>48</v>
      </c>
      <c r="D41" s="1" t="s">
        <v>95</v>
      </c>
      <c r="E41" s="3">
        <v>14335</v>
      </c>
    </row>
    <row r="42" spans="1:5" ht="12.75">
      <c r="A42" t="s">
        <v>3</v>
      </c>
      <c r="B42" s="27">
        <v>19</v>
      </c>
      <c r="C42" s="1" t="s">
        <v>40</v>
      </c>
      <c r="D42" s="1" t="s">
        <v>96</v>
      </c>
      <c r="E42" s="3">
        <v>28515</v>
      </c>
    </row>
    <row r="43" ht="12.75">
      <c r="E43" s="3"/>
    </row>
    <row r="44" ht="12.75">
      <c r="E44" s="3"/>
    </row>
    <row r="45" spans="1:5" ht="12.75">
      <c r="A45">
        <v>5</v>
      </c>
      <c r="B45" s="27">
        <v>20</v>
      </c>
      <c r="C45" s="1" t="s">
        <v>49</v>
      </c>
      <c r="D45" s="1" t="s">
        <v>82</v>
      </c>
      <c r="E45" s="3">
        <f>(AC+AF-PC-PF)</f>
        <v>920881</v>
      </c>
    </row>
    <row r="46" spans="3:4" ht="12.75">
      <c r="C46" s="1" t="s">
        <v>50</v>
      </c>
      <c r="D46" s="1"/>
    </row>
    <row r="51" spans="2:5" ht="12.75">
      <c r="B51" s="4" t="s">
        <v>51</v>
      </c>
      <c r="C51" s="4" t="s">
        <v>51</v>
      </c>
      <c r="D51" s="4"/>
      <c r="E51" s="4" t="s">
        <v>51</v>
      </c>
    </row>
    <row r="54" ht="12.75">
      <c r="B54" s="1" t="s">
        <v>52</v>
      </c>
    </row>
    <row r="55" ht="12.75">
      <c r="B55" s="1" t="s">
        <v>53</v>
      </c>
    </row>
    <row r="56" ht="12.75">
      <c r="B56" s="1" t="s">
        <v>54</v>
      </c>
    </row>
    <row r="57" ht="12.75">
      <c r="E57" s="2" t="s">
        <v>55</v>
      </c>
    </row>
    <row r="58" ht="12.75">
      <c r="E58" s="2" t="s">
        <v>5</v>
      </c>
    </row>
    <row r="60" spans="1:5" ht="12.75">
      <c r="A60">
        <v>6</v>
      </c>
      <c r="B60" s="27">
        <v>21</v>
      </c>
      <c r="C60" s="1" t="s">
        <v>56</v>
      </c>
      <c r="D60" s="1" t="s">
        <v>84</v>
      </c>
      <c r="E60" s="5">
        <v>267088</v>
      </c>
    </row>
    <row r="61" ht="12.75">
      <c r="D61" s="1"/>
    </row>
    <row r="62" spans="1:5" ht="12.75">
      <c r="A62">
        <v>6</v>
      </c>
      <c r="B62" s="27">
        <v>22</v>
      </c>
      <c r="C62" s="1" t="s">
        <v>57</v>
      </c>
      <c r="D62" s="1" t="s">
        <v>83</v>
      </c>
      <c r="E62" s="5">
        <v>-209046</v>
      </c>
    </row>
    <row r="63" ht="12.75">
      <c r="D63" s="1"/>
    </row>
    <row r="64" ht="12.75">
      <c r="D64" s="1"/>
    </row>
    <row r="65" spans="1:5" ht="12.75">
      <c r="A65">
        <v>6</v>
      </c>
      <c r="B65" s="27">
        <v>24</v>
      </c>
      <c r="C65" s="1" t="s">
        <v>58</v>
      </c>
      <c r="D65" s="1" t="s">
        <v>85</v>
      </c>
      <c r="E65" s="5">
        <v>-7356</v>
      </c>
    </row>
    <row r="66" spans="1:5" ht="12.75">
      <c r="A66">
        <v>6</v>
      </c>
      <c r="B66" s="27">
        <v>25</v>
      </c>
      <c r="C66" s="1" t="s">
        <v>59</v>
      </c>
      <c r="D66" s="1" t="s">
        <v>86</v>
      </c>
      <c r="E66" s="5">
        <v>-14025</v>
      </c>
    </row>
    <row r="67" spans="1:5" ht="12.75">
      <c r="A67">
        <v>6</v>
      </c>
      <c r="B67" s="27">
        <v>26</v>
      </c>
      <c r="C67" s="1" t="s">
        <v>60</v>
      </c>
      <c r="D67" s="1" t="s">
        <v>87</v>
      </c>
      <c r="E67" s="5">
        <v>-2542</v>
      </c>
    </row>
    <row r="68" spans="1:5" ht="12.75">
      <c r="A68">
        <v>6</v>
      </c>
      <c r="B68" s="27">
        <v>27</v>
      </c>
      <c r="C68" s="1" t="s">
        <v>61</v>
      </c>
      <c r="D68" s="1" t="s">
        <v>88</v>
      </c>
      <c r="E68" s="5">
        <v>-21972</v>
      </c>
    </row>
    <row r="69" spans="2:5" ht="12.75">
      <c r="B69" s="1"/>
      <c r="C69" s="1"/>
      <c r="D69" s="1"/>
      <c r="E69" s="5"/>
    </row>
    <row r="70" spans="2:5" ht="12.75">
      <c r="B70" s="1"/>
      <c r="C70" s="1"/>
      <c r="D70" s="1"/>
      <c r="E70" s="5"/>
    </row>
    <row r="71" spans="1:5" ht="12.75">
      <c r="A71">
        <v>6</v>
      </c>
      <c r="B71" s="27">
        <v>28</v>
      </c>
      <c r="C71" s="1" t="s">
        <v>62</v>
      </c>
      <c r="D71" s="1" t="s">
        <v>89</v>
      </c>
      <c r="E71" s="5">
        <v>-3803</v>
      </c>
    </row>
    <row r="72" spans="1:5" ht="12.75">
      <c r="A72">
        <v>6</v>
      </c>
      <c r="B72" s="27">
        <v>29</v>
      </c>
      <c r="C72" s="1" t="s">
        <v>63</v>
      </c>
      <c r="D72" s="1" t="s">
        <v>90</v>
      </c>
      <c r="E72" s="5">
        <v>-1052</v>
      </c>
    </row>
    <row r="73" ht="12.75">
      <c r="D73" s="1"/>
    </row>
    <row r="74" ht="12.75">
      <c r="D74" s="1"/>
    </row>
    <row r="75" spans="1:5" ht="12.75">
      <c r="A75">
        <v>6</v>
      </c>
      <c r="B75" s="27">
        <v>31</v>
      </c>
      <c r="C75" s="1" t="s">
        <v>64</v>
      </c>
      <c r="D75" s="1" t="s">
        <v>91</v>
      </c>
      <c r="E75" s="5">
        <v>-22458</v>
      </c>
    </row>
    <row r="76" ht="12.75">
      <c r="D76" s="1"/>
    </row>
    <row r="77" ht="12.75">
      <c r="D77" s="1"/>
    </row>
    <row r="78" spans="1:5" ht="12.75">
      <c r="A78">
        <v>6</v>
      </c>
      <c r="B78" s="27">
        <v>33</v>
      </c>
      <c r="C78" s="1" t="s">
        <v>65</v>
      </c>
      <c r="D78" s="1" t="s">
        <v>92</v>
      </c>
      <c r="E78" s="5">
        <v>-1370</v>
      </c>
    </row>
    <row r="79" ht="12.75">
      <c r="D79" s="1"/>
    </row>
    <row r="80" ht="12.75">
      <c r="D80" s="1"/>
    </row>
    <row r="81" spans="1:4" ht="12.75">
      <c r="A81">
        <v>6</v>
      </c>
      <c r="B81" s="1" t="s">
        <v>66</v>
      </c>
      <c r="C81" s="1" t="s">
        <v>67</v>
      </c>
      <c r="D81" s="1"/>
    </row>
  </sheetData>
  <dataValidations count="2">
    <dataValidation type="whole" operator="greaterThan" allowBlank="1" showInputMessage="1" showErrorMessage="1" promptTitle="Disponibilidades" prompt="Incluye el dinero en efectivo en caja y bancos del país y del exterior y otros valores de poder cancelatorio y liquidez similar" errorTitle="error" error="El Monto no puede ser Negativo" sqref="E4">
      <formula1>0</formula1>
    </dataValidation>
    <dataValidation allowBlank="1" showInputMessage="1" showErrorMessage="1" promptTitle="Inversiones" prompt="Son las realizadas con el ánimo de obtener una renta u otro beneficio, explícito o implícito. incluyen entre otras_ títulos valores, de`´ositos a plazo fijo en entidades financieras, inmuebles y otras propiedades" sqref="E5"/>
  </dataValidations>
  <printOptions/>
  <pageMargins left="0.75" right="0.75" top="1" bottom="1" header="0" footer="0"/>
  <pageSetup horizontalDpi="96" verticalDpi="96" orientation="portrait" paperSize="9" r:id="rId1"/>
  <ignoredErrors>
    <ignoredError sqref="E1 E5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61"/>
  </sheetPr>
  <dimension ref="A1:A1"/>
  <sheetViews>
    <sheetView showGridLines="0" workbookViewId="0" topLeftCell="A1">
      <selection activeCell="H13" sqref="H13"/>
    </sheetView>
  </sheetViews>
  <sheetFormatPr defaultColWidth="11.421875" defaultRowHeight="12.75"/>
  <sheetData/>
  <printOptions/>
  <pageMargins left="0.75" right="0.75" top="1" bottom="1" header="0" footer="0"/>
  <pageSetup horizontalDpi="120" verticalDpi="12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61"/>
  </sheetPr>
  <dimension ref="A1:C14"/>
  <sheetViews>
    <sheetView showGridLines="0" workbookViewId="0" topLeftCell="A1">
      <selection activeCell="B4" sqref="B4"/>
    </sheetView>
  </sheetViews>
  <sheetFormatPr defaultColWidth="11.421875" defaultRowHeight="12.75"/>
  <cols>
    <col min="2" max="2" width="23.57421875" style="0" customWidth="1"/>
  </cols>
  <sheetData>
    <row r="1" ht="12.75">
      <c r="A1" s="35" t="s">
        <v>114</v>
      </c>
    </row>
    <row r="3" spans="1:2" ht="12.75">
      <c r="A3" s="36" t="s">
        <v>115</v>
      </c>
      <c r="B3" s="36" t="s">
        <v>142</v>
      </c>
    </row>
    <row r="4" spans="1:2" ht="12.75">
      <c r="A4" s="36" t="s">
        <v>116</v>
      </c>
      <c r="B4" s="36" t="s">
        <v>117</v>
      </c>
    </row>
    <row r="5" spans="1:3" ht="12.75">
      <c r="A5" s="36" t="s">
        <v>118</v>
      </c>
      <c r="B5" s="36" t="s">
        <v>119</v>
      </c>
      <c r="C5" s="37" t="s">
        <v>132</v>
      </c>
    </row>
    <row r="6" spans="1:3" ht="12.75">
      <c r="A6" s="36" t="s">
        <v>120</v>
      </c>
      <c r="B6" s="36" t="s">
        <v>121</v>
      </c>
      <c r="C6" t="s">
        <v>133</v>
      </c>
    </row>
    <row r="7" spans="1:3" ht="12.75">
      <c r="A7" s="36" t="s">
        <v>122</v>
      </c>
      <c r="B7" s="36" t="s">
        <v>123</v>
      </c>
      <c r="C7" t="s">
        <v>134</v>
      </c>
    </row>
    <row r="8" spans="1:3" ht="12.75">
      <c r="A8" s="36" t="s">
        <v>124</v>
      </c>
      <c r="B8" s="36" t="s">
        <v>125</v>
      </c>
      <c r="C8" t="s">
        <v>135</v>
      </c>
    </row>
    <row r="9" spans="1:3" ht="12.75">
      <c r="A9" s="36" t="s">
        <v>126</v>
      </c>
      <c r="B9" s="36" t="s">
        <v>127</v>
      </c>
      <c r="C9" t="s">
        <v>136</v>
      </c>
    </row>
    <row r="10" spans="1:3" ht="12.75">
      <c r="A10" s="36"/>
      <c r="B10" s="36"/>
      <c r="C10" t="s">
        <v>137</v>
      </c>
    </row>
    <row r="11" spans="1:3" ht="12.75">
      <c r="A11" s="36"/>
      <c r="B11" s="38"/>
      <c r="C11" t="s">
        <v>138</v>
      </c>
    </row>
    <row r="12" spans="1:3" ht="12.75">
      <c r="A12" s="36" t="s">
        <v>128</v>
      </c>
      <c r="B12" s="36" t="s">
        <v>129</v>
      </c>
      <c r="C12" t="s">
        <v>140</v>
      </c>
    </row>
    <row r="13" spans="1:3" ht="12.75">
      <c r="A13" s="36"/>
      <c r="B13" s="36"/>
      <c r="C13" t="s">
        <v>139</v>
      </c>
    </row>
    <row r="14" spans="1:3" ht="12.75">
      <c r="A14" s="36" t="s">
        <v>130</v>
      </c>
      <c r="B14" s="36" t="s">
        <v>131</v>
      </c>
      <c r="C14" t="s">
        <v>141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</dc:title>
  <dc:subject/>
  <dc:creator>Marcelo Claudio Perissé</dc:creator>
  <cp:keywords/>
  <dc:description/>
  <cp:lastModifiedBy>USER</cp:lastModifiedBy>
  <cp:lastPrinted>1980-02-06T02:05:37Z</cp:lastPrinted>
  <dcterms:created xsi:type="dcterms:W3CDTF">1980-01-25T06:37:15Z</dcterms:created>
  <dcterms:modified xsi:type="dcterms:W3CDTF">2006-03-26T22:11:32Z</dcterms:modified>
  <cp:category/>
  <cp:version/>
  <cp:contentType/>
  <cp:contentStatus/>
</cp:coreProperties>
</file>