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385" activeTab="1"/>
  </bookViews>
  <sheets>
    <sheet name="pasos" sheetId="1" r:id="rId1"/>
    <sheet name="informe" sheetId="2" r:id="rId2"/>
    <sheet name="procesos" sheetId="3" r:id="rId3"/>
    <sheet name="datos" sheetId="4" r:id="rId4"/>
  </sheets>
  <definedNames>
    <definedName name="d_i">'datos'!$C$12</definedName>
    <definedName name="e_energ">'datos'!$C$10</definedName>
    <definedName name="e_inst_acc">'datos'!$C$5</definedName>
    <definedName name="e_inst_elec">'datos'!$C$4</definedName>
    <definedName name="e_mant">'datos'!$C$8</definedName>
    <definedName name="e_mo_asis">'datos'!$C$7</definedName>
    <definedName name="e_mo_rad">'datos'!$C$6</definedName>
    <definedName name="e_mp">'datos'!$C$9</definedName>
    <definedName name="e_pc">'datos'!$C$3</definedName>
    <definedName name="egresos_anuales">'procesos'!$B$4</definedName>
    <definedName name="f_j">'procesos'!$B$5</definedName>
    <definedName name="i_pv">'datos'!$C$11</definedName>
    <definedName name="ingresos_anuales">'procesos'!$B$3</definedName>
    <definedName name="inv_inic">'procesos'!$B$6</definedName>
    <definedName name="t">'datos'!$C$15</definedName>
    <definedName name="t_i">'datos'!$C$13</definedName>
    <definedName name="tasa">'datos'!$C$14</definedName>
    <definedName name="VAN">'informe'!$B$14</definedName>
  </definedNames>
  <calcPr fullCalcOnLoad="1"/>
</workbook>
</file>

<file path=xl/sharedStrings.xml><?xml version="1.0" encoding="utf-8"?>
<sst xmlns="http://schemas.openxmlformats.org/spreadsheetml/2006/main" count="85" uniqueCount="82">
  <si>
    <t>Ingresos</t>
  </si>
  <si>
    <t>C. Mantenimiento</t>
  </si>
  <si>
    <t>C. Laboral Radiólogo</t>
  </si>
  <si>
    <t>C. Laboral Asistente</t>
  </si>
  <si>
    <t>C. Energ x Rad</t>
  </si>
  <si>
    <t>C Mater x Rad</t>
  </si>
  <si>
    <t xml:space="preserve"> Accesorios Varios a las Instalaciones=</t>
  </si>
  <si>
    <t>recursos propios de la Clínica</t>
  </si>
  <si>
    <t xml:space="preserve"> Pagos y Cobranzas:</t>
  </si>
  <si>
    <t>al contado.</t>
  </si>
  <si>
    <t xml:space="preserve"> Costo Laboral Mensual de un Radiólogo =</t>
  </si>
  <si>
    <t xml:space="preserve"> Costo Laboral Mensual de un Asistente =</t>
  </si>
  <si>
    <t xml:space="preserve"> Costo Mensual de Mantenimiento =</t>
  </si>
  <si>
    <t xml:space="preserve"> Costo de Material por Radiografía =</t>
  </si>
  <si>
    <t xml:space="preserve"> Costo de Energía por Radiografía =</t>
  </si>
  <si>
    <t xml:space="preserve"> Precio Promedio de cada Radiografía =</t>
  </si>
  <si>
    <t xml:space="preserve"> Se supone equivalencia entre I.V.A. Compra y Venta.</t>
  </si>
  <si>
    <t xml:space="preserve"> La actividad está exenta de Impuestos </t>
  </si>
  <si>
    <t xml:space="preserve"> Instalación Eléctrica =</t>
  </si>
  <si>
    <t xml:space="preserve"> Precio de Compra de una Máquina de Rayos X =</t>
  </si>
  <si>
    <t>Datos complementarios</t>
  </si>
  <si>
    <t>Una Clínica se encuentra evaluando la posibilidad de crear un servicio de radiología.</t>
  </si>
  <si>
    <t>Sigla</t>
  </si>
  <si>
    <t>e_inst_elec</t>
  </si>
  <si>
    <t>e_inst_acc</t>
  </si>
  <si>
    <t>e_mo_rad</t>
  </si>
  <si>
    <t>e_mo_asis</t>
  </si>
  <si>
    <t>e_mant</t>
  </si>
  <si>
    <t>e_mp</t>
  </si>
  <si>
    <t>e_energ</t>
  </si>
  <si>
    <t>i_pv</t>
  </si>
  <si>
    <t xml:space="preserve"> Vida Útil de la Máquina de Rayos X - 210.000 radiografías (sin valor de rezago).</t>
  </si>
  <si>
    <t>e_pc</t>
  </si>
  <si>
    <t xml:space="preserve"> Unidad de tiempo, de cada período (12 meses)</t>
  </si>
  <si>
    <t>t_i</t>
  </si>
  <si>
    <t xml:space="preserve"> Cantidad Promedio Mensual de Radiografías a emitir  por mes</t>
  </si>
  <si>
    <t>d_i</t>
  </si>
  <si>
    <t>Total egresos</t>
  </si>
  <si>
    <t xml:space="preserve"> La rentabilidad actual de la Clínica es de  real anual.</t>
  </si>
  <si>
    <t>t</t>
  </si>
  <si>
    <t>VAN</t>
  </si>
  <si>
    <t>ingresos_anuales</t>
  </si>
  <si>
    <t>egresos_anuales</t>
  </si>
  <si>
    <t>f_j</t>
  </si>
  <si>
    <t>inv_inic</t>
  </si>
  <si>
    <t>Precio de Compra</t>
  </si>
  <si>
    <t>tasa</t>
  </si>
  <si>
    <t>Concepto</t>
  </si>
  <si>
    <t>Importe</t>
  </si>
  <si>
    <t xml:space="preserve"> Financiación</t>
  </si>
  <si>
    <t>Total</t>
  </si>
  <si>
    <t>Período</t>
  </si>
  <si>
    <t>Inversión Inicial</t>
  </si>
  <si>
    <t>I</t>
  </si>
  <si>
    <t>Redondear el número a dos decimales</t>
  </si>
  <si>
    <t>Se crearán distintos formatos de salida, para visualizar la información, utilizando la programación en Visual Basic</t>
  </si>
  <si>
    <t xml:space="preserve">Asignar a una celda un color de fondo, dependiendo de los valores que asuma la variable Valor Actual Neto </t>
  </si>
  <si>
    <t xml:space="preserve">Crear una ventana que informe, advierta o indíque un límite, dependiendo de los valores que asuma la variable Valor Actual Neto </t>
  </si>
  <si>
    <t>II</t>
  </si>
  <si>
    <t>Para cada formato de salida hay una macro y un botón de comando que permite ejecutarla</t>
  </si>
  <si>
    <t>Si coloca el precio de compra en los siguientes valores: 10000, 30000 y 40000</t>
  </si>
  <si>
    <t>y activa para cada instancia los comandos de formato de salida, se podrá observar cada forma de salida dependiente de la regla</t>
  </si>
  <si>
    <t>Establecen el formato de número de la celda de nombre VAN</t>
  </si>
  <si>
    <t>Redondear mediante la propiedad: NumberFormat</t>
  </si>
  <si>
    <t>En el ejercicio se establecen diferentes colores para el interior de la celda VAN</t>
  </si>
  <si>
    <t xml:space="preserve"> Interior.ColorIndex,  devuelve o establece el color del interior. El color se especifica como un valor de índice para la paleta de colores activa</t>
  </si>
  <si>
    <t xml:space="preserve">Desplegar una ventana con información aplicando la función: MsgBox  </t>
  </si>
  <si>
    <t>La sintaxis de la función MsgBox consta de argumentos que en la macro se pueden observar separados por como.</t>
  </si>
  <si>
    <t>La función MsgBox,  muestra un mensaje en un cuadro de diálogo, espera a que el usuario haga clic en un botón y devuelve un tipo Integer correspondiente al botón elegido por el usuario.</t>
  </si>
  <si>
    <t>MsgBox "El VAN es  " &amp; c &amp; "  Pesos", "48", "VAN"</t>
  </si>
  <si>
    <t>El segundo argumento es el tipo de aviso: Informe, Advertencia o Límite</t>
  </si>
  <si>
    <t>El tercer argumento es el título de la ventana</t>
  </si>
  <si>
    <t>Crear una baliza que permita resaltar la información, intercambiando colores según sea el valor de la variable</t>
  </si>
  <si>
    <t xml:space="preserve">Colorear el fondo de una celda mediante la propiedad: Interior.ColorIndex </t>
  </si>
  <si>
    <t>El primer argumento es el texto que figura en la ventana</t>
  </si>
  <si>
    <t>En el primer argumento: "El VAN es  " &amp; c &amp; "  Pesos", se intercaló por medio de los ampersan:"&amp;" ,la información del valor que asume la variable "c"</t>
  </si>
  <si>
    <t>Hacer una celda con colores intermitentes</t>
  </si>
  <si>
    <t>Para realizar esto se precisa de dos programas, uno que genere los colores y otro que genere la pausa entre cambio de colores.</t>
  </si>
  <si>
    <t>En el primer programa se utiliza la instrucción: For...Next, que repite un grupo de instrucciones un número especificado de veces.</t>
  </si>
  <si>
    <t>se aplica la propiedad: Interior.ColorIndex, para cambiar el color de fondo de la celda</t>
  </si>
  <si>
    <t>se aplica la propiedad:Interior.ColorIndex, para cambiar el color de la fuente</t>
  </si>
  <si>
    <t>y para intercalar las acciones de cambio se utiliza el programa "xtime", que permite realizar la pausa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</si>
</sst>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#.####"/>
    <numFmt numFmtId="174" formatCode="#.##"/>
    <numFmt numFmtId="175" formatCode="#.##000"/>
    <numFmt numFmtId="176" formatCode="&quot;€&quot;#,##0.00"/>
    <numFmt numFmtId="177" formatCode="[$$-2C0A]\ #,##0.00;[$$-2C0A]\ \-#,##0.00"/>
    <numFmt numFmtId="178" formatCode="&quot;€&quot;#,##0.000"/>
    <numFmt numFmtId="179" formatCode="&quot;€&quot;#,##0.0000"/>
    <numFmt numFmtId="180" formatCode="&quot;€&quot;#,##0.00000"/>
    <numFmt numFmtId="181" formatCode="&quot;€&quot;#,##0.000000"/>
    <numFmt numFmtId="182" formatCode="&quot;€&quot;#,##0.0000000"/>
    <numFmt numFmtId="183" formatCode="&quot;€&quot;#,##0.00000000"/>
    <numFmt numFmtId="184" formatCode="&quot;€&quot;_#\,##0.00"/>
    <numFmt numFmtId="185" formatCode="&quot;€&quot;\ #,##0.00"/>
    <numFmt numFmtId="186" formatCode="[$$-2C0A]\ #,##0.00"/>
    <numFmt numFmtId="187" formatCode="[$$-2C0A]\ #,##0.000"/>
    <numFmt numFmtId="188" formatCode="[$$-2C0A]\ #,##0.0000"/>
    <numFmt numFmtId="189" formatCode="[$$-2C0A]\ #,##0.00000"/>
    <numFmt numFmtId="190" formatCode="_ [$$-2C0A]\ * #,##0.00_ ;_ [$$-2C0A]\ * \-#,##0.00_ ;_ [$$-2C0A]\ * &quot;-&quot;??_ ;_ @_ "/>
    <numFmt numFmtId="191" formatCode="#,##0.00\ &quot;€&quot;"/>
    <numFmt numFmtId="192" formatCode="#,##0.000\ &quot;€&quot;"/>
    <numFmt numFmtId="193" formatCode="#,##0.0000\ &quot;€&quot;"/>
    <numFmt numFmtId="194" formatCode="#,##0.00000\ &quot;€&quot;"/>
    <numFmt numFmtId="195" formatCode="#,##0.000000\ &quot;€&quot;"/>
    <numFmt numFmtId="196" formatCode="#,##0.00\ \'&quot;€&quot;\'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Book Antiqua"/>
      <family val="1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2" borderId="0" xfId="0" applyFill="1" applyAlignment="1">
      <alignment/>
    </xf>
    <xf numFmtId="2" fontId="0" fillId="0" borderId="23" xfId="0" applyNumberFormat="1" applyBorder="1" applyAlignment="1">
      <alignment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4" fontId="2" fillId="4" borderId="23" xfId="0" applyNumberFormat="1" applyFont="1" applyFill="1" applyBorder="1" applyAlignment="1">
      <alignment/>
    </xf>
  </cellXfs>
  <cellStyles count="7">
    <cellStyle name="Normal" xfId="0"/>
    <cellStyle name="Euro" xfId="15"/>
    <cellStyle name="Hyperlink" xfId="16"/>
    <cellStyle name="Comma" xfId="17"/>
    <cellStyle name="Comma [0]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9525</xdr:rowOff>
    </xdr:from>
    <xdr:to>
      <xdr:col>4</xdr:col>
      <xdr:colOff>361950</xdr:colOff>
      <xdr:row>2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71450"/>
          <a:ext cx="1095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</xdr:row>
      <xdr:rowOff>0</xdr:rowOff>
    </xdr:from>
    <xdr:to>
      <xdr:col>3</xdr:col>
      <xdr:colOff>171450</xdr:colOff>
      <xdr:row>9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314450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161925</xdr:rowOff>
    </xdr:from>
    <xdr:to>
      <xdr:col>1</xdr:col>
      <xdr:colOff>333375</xdr:colOff>
      <xdr:row>9</xdr:row>
      <xdr:rowOff>133350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304925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8</xdr:row>
      <xdr:rowOff>0</xdr:rowOff>
    </xdr:from>
    <xdr:to>
      <xdr:col>4</xdr:col>
      <xdr:colOff>495300</xdr:colOff>
      <xdr:row>9</xdr:row>
      <xdr:rowOff>142875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1314450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8</xdr:row>
      <xdr:rowOff>0</xdr:rowOff>
    </xdr:from>
    <xdr:to>
      <xdr:col>2</xdr:col>
      <xdr:colOff>180975</xdr:colOff>
      <xdr:row>9</xdr:row>
      <xdr:rowOff>142875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13144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D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39" customWidth="1"/>
  </cols>
  <sheetData>
    <row r="2" spans="1:2" ht="13.5">
      <c r="A2" s="39" t="s">
        <v>53</v>
      </c>
      <c r="B2" t="s">
        <v>55</v>
      </c>
    </row>
    <row r="3" ht="13.5">
      <c r="C3" t="s">
        <v>54</v>
      </c>
    </row>
    <row r="4" ht="13.5">
      <c r="C4" t="s">
        <v>56</v>
      </c>
    </row>
    <row r="5" ht="13.5">
      <c r="C5" t="s">
        <v>57</v>
      </c>
    </row>
    <row r="6" ht="13.5">
      <c r="C6" t="s">
        <v>72</v>
      </c>
    </row>
    <row r="8" spans="1:2" ht="13.5">
      <c r="A8" s="39" t="s">
        <v>58</v>
      </c>
      <c r="B8" t="s">
        <v>59</v>
      </c>
    </row>
    <row r="9" ht="13.5">
      <c r="C9" t="s">
        <v>63</v>
      </c>
    </row>
    <row r="10" ht="13.5">
      <c r="D10" t="s">
        <v>62</v>
      </c>
    </row>
    <row r="12" ht="13.5">
      <c r="C12" t="s">
        <v>73</v>
      </c>
    </row>
    <row r="13" ht="13.5">
      <c r="D13" t="s">
        <v>65</v>
      </c>
    </row>
    <row r="14" ht="13.5">
      <c r="D14" t="s">
        <v>64</v>
      </c>
    </row>
    <row r="16" ht="13.5">
      <c r="C16" t="s">
        <v>66</v>
      </c>
    </row>
    <row r="17" ht="13.5">
      <c r="D17" t="s">
        <v>68</v>
      </c>
    </row>
    <row r="18" ht="13.5">
      <c r="D18" t="s">
        <v>67</v>
      </c>
    </row>
    <row r="19" ht="13.5">
      <c r="D19" t="s">
        <v>69</v>
      </c>
    </row>
    <row r="20" ht="13.5">
      <c r="D20" t="s">
        <v>74</v>
      </c>
    </row>
    <row r="21" ht="13.5">
      <c r="D21" t="s">
        <v>70</v>
      </c>
    </row>
    <row r="22" ht="13.5">
      <c r="D22" t="s">
        <v>71</v>
      </c>
    </row>
    <row r="23" ht="13.5">
      <c r="D23" t="s">
        <v>75</v>
      </c>
    </row>
    <row r="25" ht="13.5">
      <c r="C25" t="s">
        <v>76</v>
      </c>
    </row>
    <row r="26" ht="13.5">
      <c r="D26" t="s">
        <v>77</v>
      </c>
    </row>
    <row r="27" ht="13.5">
      <c r="D27" t="s">
        <v>78</v>
      </c>
    </row>
    <row r="28" ht="13.5">
      <c r="D28" t="s">
        <v>79</v>
      </c>
    </row>
    <row r="29" ht="13.5">
      <c r="D29" t="s">
        <v>80</v>
      </c>
    </row>
    <row r="30" ht="13.5">
      <c r="D30" t="s">
        <v>81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42"/>
  </sheetPr>
  <dimension ref="A2:C15"/>
  <sheetViews>
    <sheetView showGridLines="0" tabSelected="1" workbookViewId="0" topLeftCell="A1">
      <selection activeCell="D12" sqref="D12"/>
    </sheetView>
  </sheetViews>
  <sheetFormatPr defaultColWidth="11.421875" defaultRowHeight="12.75"/>
  <cols>
    <col min="1" max="1" width="11.28125" style="0" customWidth="1"/>
    <col min="2" max="2" width="16.28125" style="0" bestFit="1" customWidth="1"/>
    <col min="3" max="3" width="16.28125" style="0" customWidth="1"/>
  </cols>
  <sheetData>
    <row r="2" spans="1:3" ht="12.75">
      <c r="A2" s="37" t="s">
        <v>45</v>
      </c>
      <c r="B2" s="37"/>
      <c r="C2" s="38">
        <f>e_pc</f>
        <v>23714</v>
      </c>
    </row>
    <row r="3" ht="12.75">
      <c r="C3" s="3"/>
    </row>
    <row r="4" ht="12.75">
      <c r="C4" s="3"/>
    </row>
    <row r="5" spans="1:3" ht="12.75">
      <c r="A5" t="s">
        <v>60</v>
      </c>
      <c r="C5" s="3"/>
    </row>
    <row r="6" spans="1:3" ht="12.75">
      <c r="A6" t="s">
        <v>61</v>
      </c>
      <c r="C6" s="3"/>
    </row>
    <row r="7" s="35" customFormat="1" ht="13.5" thickBot="1">
      <c r="C7" s="36"/>
    </row>
    <row r="8" ht="13.5" thickTop="1">
      <c r="C8" s="3"/>
    </row>
    <row r="9" ht="12.75">
      <c r="C9" s="3"/>
    </row>
    <row r="10" ht="12.75">
      <c r="C10" s="3"/>
    </row>
    <row r="11" ht="12.75">
      <c r="C11" s="3"/>
    </row>
    <row r="12" ht="12.75">
      <c r="C12" s="4"/>
    </row>
    <row r="14" spans="1:2" ht="12.75">
      <c r="A14" s="19" t="s">
        <v>40</v>
      </c>
      <c r="B14" s="41">
        <f>NPV(tasa,f_j,f_j,f_j,f_j,f_j,f_j,f_j)-inv_inic</f>
        <v>27267.11026259708</v>
      </c>
    </row>
    <row r="15" ht="12.75">
      <c r="B15" s="5"/>
    </row>
  </sheetData>
  <printOptions/>
  <pageMargins left="0.75" right="0.75" top="1" bottom="1" header="0" footer="0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26"/>
  </sheetPr>
  <dimension ref="A2:I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00390625" style="1" customWidth="1"/>
    <col min="2" max="2" width="12.57421875" style="1" customWidth="1"/>
    <col min="3" max="9" width="8.7109375" style="1" customWidth="1"/>
    <col min="10" max="16384" width="11.421875" style="1" customWidth="1"/>
  </cols>
  <sheetData>
    <row r="2" spans="1:2" ht="12.75">
      <c r="A2" s="19" t="s">
        <v>47</v>
      </c>
      <c r="B2" s="19" t="s">
        <v>50</v>
      </c>
    </row>
    <row r="3" spans="1:2" ht="12.75">
      <c r="A3" s="32" t="s">
        <v>41</v>
      </c>
      <c r="B3" s="20">
        <f>i_pv*d_i*t_i</f>
        <v>96000</v>
      </c>
    </row>
    <row r="4" spans="1:2" ht="12.75">
      <c r="A4" s="33" t="s">
        <v>42</v>
      </c>
      <c r="B4" s="21">
        <f>(e_mo_rad*t_i)+(e_mo_asis*t_i+e_mant*t_i)+(d_i*e_energ*t_i+d_i*e_mp*t_i)</f>
        <v>82800</v>
      </c>
    </row>
    <row r="5" spans="1:2" ht="12.75">
      <c r="A5" s="34" t="s">
        <v>43</v>
      </c>
      <c r="B5" s="21">
        <f>ingresos_anuales-egresos_anuales</f>
        <v>13200</v>
      </c>
    </row>
    <row r="6" spans="1:2" ht="12.75">
      <c r="A6" s="31" t="s">
        <v>44</v>
      </c>
      <c r="B6" s="22">
        <f>e_pc+e_inst_elec+e_inst_acc</f>
        <v>30214</v>
      </c>
    </row>
    <row r="8" spans="2:9" ht="12.75">
      <c r="B8" s="40" t="s">
        <v>51</v>
      </c>
      <c r="C8" s="40"/>
      <c r="D8" s="40"/>
      <c r="E8" s="40"/>
      <c r="F8" s="40"/>
      <c r="G8" s="40"/>
      <c r="H8" s="40"/>
      <c r="I8" s="40"/>
    </row>
    <row r="9" spans="1:9" ht="12.75">
      <c r="A9" s="6" t="s">
        <v>47</v>
      </c>
      <c r="B9" s="23">
        <v>0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4">
        <v>7</v>
      </c>
    </row>
    <row r="10" spans="1:9" ht="12.75">
      <c r="A10" s="25" t="s">
        <v>0</v>
      </c>
      <c r="B10" s="26"/>
      <c r="C10" s="26">
        <f>i_pv*d_i*t_i</f>
        <v>96000</v>
      </c>
      <c r="D10" s="26">
        <f aca="true" t="shared" si="0" ref="D10:I10">i_pv*d_i*t_i</f>
        <v>96000</v>
      </c>
      <c r="E10" s="26">
        <f t="shared" si="0"/>
        <v>96000</v>
      </c>
      <c r="F10" s="26">
        <f t="shared" si="0"/>
        <v>96000</v>
      </c>
      <c r="G10" s="26">
        <f t="shared" si="0"/>
        <v>96000</v>
      </c>
      <c r="H10" s="26">
        <f t="shared" si="0"/>
        <v>96000</v>
      </c>
      <c r="I10" s="27">
        <f t="shared" si="0"/>
        <v>96000</v>
      </c>
    </row>
    <row r="11" spans="1:9" ht="12.75">
      <c r="A11" s="25" t="s">
        <v>52</v>
      </c>
      <c r="B11" s="26">
        <f>e_pc+e_inst_elec+e_inst_acc</f>
        <v>30214</v>
      </c>
      <c r="C11" s="26"/>
      <c r="D11" s="26"/>
      <c r="E11" s="26"/>
      <c r="F11" s="26"/>
      <c r="G11" s="26"/>
      <c r="H11" s="26"/>
      <c r="I11" s="27"/>
    </row>
    <row r="12" spans="1:9" ht="12.75">
      <c r="A12" s="25" t="s">
        <v>2</v>
      </c>
      <c r="B12" s="26"/>
      <c r="C12" s="26">
        <f aca="true" t="shared" si="1" ref="C12:I12">e_mo_rad*t_i</f>
        <v>26400</v>
      </c>
      <c r="D12" s="26">
        <f t="shared" si="1"/>
        <v>26400</v>
      </c>
      <c r="E12" s="26">
        <f t="shared" si="1"/>
        <v>26400</v>
      </c>
      <c r="F12" s="26">
        <f t="shared" si="1"/>
        <v>26400</v>
      </c>
      <c r="G12" s="26">
        <f t="shared" si="1"/>
        <v>26400</v>
      </c>
      <c r="H12" s="26">
        <f t="shared" si="1"/>
        <v>26400</v>
      </c>
      <c r="I12" s="27">
        <f t="shared" si="1"/>
        <v>26400</v>
      </c>
    </row>
    <row r="13" spans="1:9" ht="12.75">
      <c r="A13" s="25" t="s">
        <v>3</v>
      </c>
      <c r="B13" s="26"/>
      <c r="C13" s="26">
        <f aca="true" t="shared" si="2" ref="C13:I13">e_mo_asis*t_i</f>
        <v>14400</v>
      </c>
      <c r="D13" s="26">
        <f t="shared" si="2"/>
        <v>14400</v>
      </c>
      <c r="E13" s="26">
        <f t="shared" si="2"/>
        <v>14400</v>
      </c>
      <c r="F13" s="26">
        <f t="shared" si="2"/>
        <v>14400</v>
      </c>
      <c r="G13" s="26">
        <f t="shared" si="2"/>
        <v>14400</v>
      </c>
      <c r="H13" s="26">
        <f t="shared" si="2"/>
        <v>14400</v>
      </c>
      <c r="I13" s="27">
        <f t="shared" si="2"/>
        <v>14400</v>
      </c>
    </row>
    <row r="14" spans="1:9" ht="12.75">
      <c r="A14" s="25" t="s">
        <v>1</v>
      </c>
      <c r="B14" s="26"/>
      <c r="C14" s="26">
        <f aca="true" t="shared" si="3" ref="C14:I14">e_mant*t_i</f>
        <v>6000</v>
      </c>
      <c r="D14" s="26">
        <f t="shared" si="3"/>
        <v>6000</v>
      </c>
      <c r="E14" s="26">
        <f t="shared" si="3"/>
        <v>6000</v>
      </c>
      <c r="F14" s="26">
        <f t="shared" si="3"/>
        <v>6000</v>
      </c>
      <c r="G14" s="26">
        <f t="shared" si="3"/>
        <v>6000</v>
      </c>
      <c r="H14" s="26">
        <f t="shared" si="3"/>
        <v>6000</v>
      </c>
      <c r="I14" s="27">
        <f t="shared" si="3"/>
        <v>6000</v>
      </c>
    </row>
    <row r="15" spans="1:9" ht="12.75">
      <c r="A15" s="25" t="s">
        <v>4</v>
      </c>
      <c r="B15" s="26"/>
      <c r="C15" s="26">
        <f aca="true" t="shared" si="4" ref="C15:I15">d_i*e_energ*t_i</f>
        <v>6000</v>
      </c>
      <c r="D15" s="26">
        <f t="shared" si="4"/>
        <v>6000</v>
      </c>
      <c r="E15" s="26">
        <f t="shared" si="4"/>
        <v>6000</v>
      </c>
      <c r="F15" s="26">
        <f t="shared" si="4"/>
        <v>6000</v>
      </c>
      <c r="G15" s="26">
        <f t="shared" si="4"/>
        <v>6000</v>
      </c>
      <c r="H15" s="26">
        <f t="shared" si="4"/>
        <v>6000</v>
      </c>
      <c r="I15" s="27">
        <f t="shared" si="4"/>
        <v>6000</v>
      </c>
    </row>
    <row r="16" spans="1:9" ht="12.75">
      <c r="A16" s="25" t="s">
        <v>5</v>
      </c>
      <c r="B16" s="26"/>
      <c r="C16" s="26">
        <f aca="true" t="shared" si="5" ref="C16:I16">d_i*e_mp*t_i</f>
        <v>30000</v>
      </c>
      <c r="D16" s="26">
        <f t="shared" si="5"/>
        <v>30000</v>
      </c>
      <c r="E16" s="26">
        <f t="shared" si="5"/>
        <v>30000</v>
      </c>
      <c r="F16" s="26">
        <f t="shared" si="5"/>
        <v>30000</v>
      </c>
      <c r="G16" s="26">
        <f t="shared" si="5"/>
        <v>30000</v>
      </c>
      <c r="H16" s="26">
        <f t="shared" si="5"/>
        <v>30000</v>
      </c>
      <c r="I16" s="27">
        <f t="shared" si="5"/>
        <v>30000</v>
      </c>
    </row>
    <row r="17" spans="1:9" ht="12.75">
      <c r="A17" s="25" t="s">
        <v>37</v>
      </c>
      <c r="B17" s="26"/>
      <c r="C17" s="26">
        <f>(e_mo_rad*t_i+e_mo_asis*t_i+e_mant*t_i+d_i*e_energ*t_i+d_i*e_mp*t_i)</f>
        <v>82800</v>
      </c>
      <c r="D17" s="26">
        <f aca="true" t="shared" si="6" ref="D17:I17">(e_mo_rad*t_i+e_mo_asis*t_i+e_mant*t_i+d_i*e_energ*t_i+d_i*e_mp*t_i)</f>
        <v>82800</v>
      </c>
      <c r="E17" s="26">
        <f t="shared" si="6"/>
        <v>82800</v>
      </c>
      <c r="F17" s="26">
        <f t="shared" si="6"/>
        <v>82800</v>
      </c>
      <c r="G17" s="26">
        <f t="shared" si="6"/>
        <v>82800</v>
      </c>
      <c r="H17" s="26">
        <f t="shared" si="6"/>
        <v>82800</v>
      </c>
      <c r="I17" s="27">
        <f t="shared" si="6"/>
        <v>82800</v>
      </c>
    </row>
    <row r="18" spans="1:9" ht="12.75">
      <c r="A18" s="28"/>
      <c r="B18" s="29">
        <f>(e_pc+e_inst_elec+e_inst_acc)*(-1)</f>
        <v>-30214</v>
      </c>
      <c r="C18" s="29">
        <f aca="true" t="shared" si="7" ref="C18:I18">(i_pv*d_i*t_i)-((e_mo_rad*t_i+e_mo_asis*t_i+e_mant*t_i+d_i*e_energ*t_i+d_i*e_mp*t_i))</f>
        <v>13200</v>
      </c>
      <c r="D18" s="29">
        <f t="shared" si="7"/>
        <v>13200</v>
      </c>
      <c r="E18" s="29">
        <f t="shared" si="7"/>
        <v>13200</v>
      </c>
      <c r="F18" s="29">
        <f t="shared" si="7"/>
        <v>13200</v>
      </c>
      <c r="G18" s="29">
        <f t="shared" si="7"/>
        <v>13200</v>
      </c>
      <c r="H18" s="29">
        <f t="shared" si="7"/>
        <v>13200</v>
      </c>
      <c r="I18" s="30">
        <f t="shared" si="7"/>
        <v>13200</v>
      </c>
    </row>
  </sheetData>
  <mergeCells count="1">
    <mergeCell ref="B8:I8"/>
  </mergeCells>
  <printOptions/>
  <pageMargins left="0.75" right="0.75" top="1" bottom="1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27"/>
  </sheetPr>
  <dimension ref="A1:C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1.421875" style="0" bestFit="1" customWidth="1"/>
    <col min="2" max="2" width="12.8515625" style="0" customWidth="1"/>
    <col min="3" max="3" width="13.28125" style="0" customWidth="1"/>
  </cols>
  <sheetData>
    <row r="1" spans="1:2" ht="12.75">
      <c r="A1" s="2" t="s">
        <v>21</v>
      </c>
      <c r="B1" s="2" t="s">
        <v>22</v>
      </c>
    </row>
    <row r="2" spans="1:3" ht="12.75">
      <c r="A2" s="6" t="s">
        <v>47</v>
      </c>
      <c r="B2" s="7" t="s">
        <v>22</v>
      </c>
      <c r="C2" s="8" t="s">
        <v>48</v>
      </c>
    </row>
    <row r="3" spans="1:3" ht="12.75">
      <c r="A3" s="9" t="s">
        <v>19</v>
      </c>
      <c r="B3" s="1" t="s">
        <v>32</v>
      </c>
      <c r="C3" s="10">
        <v>23714</v>
      </c>
    </row>
    <row r="4" spans="1:3" ht="12.75">
      <c r="A4" s="9" t="s">
        <v>18</v>
      </c>
      <c r="B4" s="1" t="s">
        <v>23</v>
      </c>
      <c r="C4" s="10">
        <v>5000</v>
      </c>
    </row>
    <row r="5" spans="1:3" ht="12.75">
      <c r="A5" s="9" t="s">
        <v>6</v>
      </c>
      <c r="B5" s="1" t="s">
        <v>24</v>
      </c>
      <c r="C5" s="10">
        <v>1500</v>
      </c>
    </row>
    <row r="6" spans="1:3" ht="12.75">
      <c r="A6" s="9" t="s">
        <v>10</v>
      </c>
      <c r="B6" s="1" t="s">
        <v>25</v>
      </c>
      <c r="C6" s="10">
        <v>2200</v>
      </c>
    </row>
    <row r="7" spans="1:3" ht="12.75">
      <c r="A7" s="9" t="s">
        <v>11</v>
      </c>
      <c r="B7" s="1" t="s">
        <v>26</v>
      </c>
      <c r="C7" s="10">
        <v>1200</v>
      </c>
    </row>
    <row r="8" spans="1:3" ht="12.75">
      <c r="A8" s="9" t="s">
        <v>12</v>
      </c>
      <c r="B8" s="1" t="s">
        <v>27</v>
      </c>
      <c r="C8" s="10">
        <v>500</v>
      </c>
    </row>
    <row r="9" spans="1:3" ht="12.75">
      <c r="A9" s="9" t="s">
        <v>13</v>
      </c>
      <c r="B9" s="1" t="s">
        <v>28</v>
      </c>
      <c r="C9" s="10">
        <v>1</v>
      </c>
    </row>
    <row r="10" spans="1:3" ht="12.75">
      <c r="A10" s="9" t="s">
        <v>14</v>
      </c>
      <c r="B10" s="1" t="s">
        <v>29</v>
      </c>
      <c r="C10" s="10">
        <v>0.2</v>
      </c>
    </row>
    <row r="11" spans="1:3" ht="12.75">
      <c r="A11" s="9" t="s">
        <v>15</v>
      </c>
      <c r="B11" s="1" t="s">
        <v>30</v>
      </c>
      <c r="C11" s="10">
        <v>3.2</v>
      </c>
    </row>
    <row r="12" spans="1:3" ht="12.75">
      <c r="A12" s="9" t="s">
        <v>35</v>
      </c>
      <c r="B12" s="1" t="s">
        <v>36</v>
      </c>
      <c r="C12" s="10">
        <v>2500</v>
      </c>
    </row>
    <row r="13" spans="1:3" ht="12.75">
      <c r="A13" s="9" t="s">
        <v>33</v>
      </c>
      <c r="B13" s="1" t="s">
        <v>34</v>
      </c>
      <c r="C13" s="10">
        <v>12</v>
      </c>
    </row>
    <row r="14" spans="1:3" ht="12.75">
      <c r="A14" s="9" t="s">
        <v>38</v>
      </c>
      <c r="B14" s="1" t="s">
        <v>46</v>
      </c>
      <c r="C14" s="11">
        <v>0.135</v>
      </c>
    </row>
    <row r="15" spans="1:3" ht="12.75">
      <c r="A15" s="12" t="s">
        <v>31</v>
      </c>
      <c r="B15" s="13" t="s">
        <v>39</v>
      </c>
      <c r="C15" s="14">
        <v>7</v>
      </c>
    </row>
    <row r="17" spans="1:3" ht="12.75">
      <c r="A17" s="6" t="s">
        <v>20</v>
      </c>
      <c r="B17" s="15"/>
      <c r="C17" s="16"/>
    </row>
    <row r="18" spans="1:3" ht="12.75">
      <c r="A18" s="9" t="s">
        <v>49</v>
      </c>
      <c r="B18" s="17" t="s">
        <v>7</v>
      </c>
      <c r="C18" s="18"/>
    </row>
    <row r="19" spans="1:3" ht="12.75">
      <c r="A19" s="9" t="s">
        <v>8</v>
      </c>
      <c r="B19" s="17" t="s">
        <v>9</v>
      </c>
      <c r="C19" s="18"/>
    </row>
    <row r="20" spans="1:3" ht="12.75">
      <c r="A20" s="9" t="s">
        <v>16</v>
      </c>
      <c r="B20" s="1"/>
      <c r="C20" s="18"/>
    </row>
    <row r="21" spans="1:3" ht="12.75">
      <c r="A21" s="9" t="s">
        <v>17</v>
      </c>
      <c r="B21" s="1"/>
      <c r="C21" s="18"/>
    </row>
    <row r="22" spans="1:3" ht="12.75">
      <c r="A22" s="12"/>
      <c r="B22" s="13"/>
      <c r="C22" s="1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2006-03-21T16:47:49Z</dcterms:created>
  <dcterms:modified xsi:type="dcterms:W3CDTF">2006-03-10T13:13:01Z</dcterms:modified>
  <cp:category/>
  <cp:version/>
  <cp:contentType/>
  <cp:contentStatus/>
</cp:coreProperties>
</file>