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2000" windowHeight="6030" activeTab="0"/>
  </bookViews>
  <sheets>
    <sheet name="pasos" sheetId="1" r:id="rId1"/>
    <sheet name="informe" sheetId="2" r:id="rId2"/>
    <sheet name="procesos" sheetId="3" r:id="rId3"/>
    <sheet name="datos" sheetId="4" r:id="rId4"/>
  </sheets>
  <definedNames>
    <definedName name="d_i">'datos'!$C$12</definedName>
    <definedName name="e_energ">'datos'!$C$10</definedName>
    <definedName name="e_inst_acc">'datos'!$C$5</definedName>
    <definedName name="e_inst_elec">'datos'!$C$4</definedName>
    <definedName name="e_mant">'datos'!$C$8</definedName>
    <definedName name="e_mo_asis">'datos'!$C$7</definedName>
    <definedName name="e_mo_rad">'datos'!$C$6</definedName>
    <definedName name="e_mp">'datos'!$C$9</definedName>
    <definedName name="e_pc">'datos'!$C$3</definedName>
    <definedName name="e_pc_list">'informe'!$I$3:$I$5</definedName>
    <definedName name="egresos_anuales">'procesos'!$B$4</definedName>
    <definedName name="f_j">'procesos'!$B$5</definedName>
    <definedName name="i_pv">'datos'!$C$11</definedName>
    <definedName name="ingresos_anuales">'procesos'!$B$3</definedName>
    <definedName name="inv_inic">'procesos'!$B$6</definedName>
    <definedName name="r">'datos'!$C$14</definedName>
    <definedName name="t">'datos'!$C$15</definedName>
    <definedName name="t_i">'datos'!$C$13</definedName>
  </definedNames>
  <calcPr fullCalcOnLoad="1"/>
</workbook>
</file>

<file path=xl/sharedStrings.xml><?xml version="1.0" encoding="utf-8"?>
<sst xmlns="http://schemas.openxmlformats.org/spreadsheetml/2006/main" count="121" uniqueCount="111">
  <si>
    <t>Ingresos</t>
  </si>
  <si>
    <t>C. Mantenimiento</t>
  </si>
  <si>
    <t>C. Laboral Radiólogo</t>
  </si>
  <si>
    <t>C. Laboral Asistente</t>
  </si>
  <si>
    <t>C. Energ x Rad</t>
  </si>
  <si>
    <t>C Mater x Rad</t>
  </si>
  <si>
    <t>recursos propios de la Clínica</t>
  </si>
  <si>
    <t xml:space="preserve"> Pagos y Cobranzas:</t>
  </si>
  <si>
    <t>al contado.</t>
  </si>
  <si>
    <t xml:space="preserve"> Se supone equivalencia entre I.V.A. Compra y Venta.</t>
  </si>
  <si>
    <t xml:space="preserve"> La actividad está exenta de Impuestos </t>
  </si>
  <si>
    <t>Datos complementarios</t>
  </si>
  <si>
    <t>Una Clínica se encuentra evaluando la posibilidad de crear un servicio de radiología.</t>
  </si>
  <si>
    <t>Sigla</t>
  </si>
  <si>
    <t>e_inst_elec</t>
  </si>
  <si>
    <t>e_inst_acc</t>
  </si>
  <si>
    <t>e_mo_rad</t>
  </si>
  <si>
    <t>e_mo_asis</t>
  </si>
  <si>
    <t>e_mant</t>
  </si>
  <si>
    <t>e_mp</t>
  </si>
  <si>
    <t>e_energ</t>
  </si>
  <si>
    <t>i_pv</t>
  </si>
  <si>
    <t>e_pc</t>
  </si>
  <si>
    <t>t_i</t>
  </si>
  <si>
    <t>d_i</t>
  </si>
  <si>
    <t>Total egresos</t>
  </si>
  <si>
    <t>r</t>
  </si>
  <si>
    <t>t</t>
  </si>
  <si>
    <t>VAN</t>
  </si>
  <si>
    <t>TIR</t>
  </si>
  <si>
    <t>ingresos_anuales</t>
  </si>
  <si>
    <t>egresos_anuales</t>
  </si>
  <si>
    <t>f_j</t>
  </si>
  <si>
    <t>inv_inic</t>
  </si>
  <si>
    <t>PB</t>
  </si>
  <si>
    <t>Precio de Compra</t>
  </si>
  <si>
    <t>e_pc_list</t>
  </si>
  <si>
    <t>Usar el cuadro de controles</t>
  </si>
  <si>
    <t>usar visual basic</t>
  </si>
  <si>
    <t>La información está estructurada en tres hojas: datos, procesos e informe</t>
  </si>
  <si>
    <t>Las variables están nominadas según proceso: insertar - nombre - definir</t>
  </si>
  <si>
    <t>A modo de ejemplo se toma solo una variable para operar sobre ella: Precio de Compra</t>
  </si>
  <si>
    <t>Activar la Barra de Herramientas que contiene los cuadros de controles: Ver - Barra de Herramientas - Cuadro de controles</t>
  </si>
  <si>
    <t>Ubicarse en la hoja: informe</t>
  </si>
  <si>
    <t>Seleccionar el objeto: Cuadro de texto y ubicarlo en la hoja informe</t>
  </si>
  <si>
    <t>Teníendolo marcado al objeto: Cuadro de texto, picar en el botón: propiedades de la barra de herramientas Cuadro de texto</t>
  </si>
  <si>
    <t>A la propiedad LinkedCell, asignarle el valor:e_pc</t>
  </si>
  <si>
    <t>Seleccionar el objeto: Barra de desplazamiento y ubicarlo en la hoja informe</t>
  </si>
  <si>
    <t>Asignarle las siguientes propiedades</t>
  </si>
  <si>
    <t>Max: 31000</t>
  </si>
  <si>
    <t>Min: 29000</t>
  </si>
  <si>
    <t>Smallchange: 100</t>
  </si>
  <si>
    <t>LinkedCell: e_pc</t>
  </si>
  <si>
    <t>Largechange: 1000</t>
  </si>
  <si>
    <t>Concepto</t>
  </si>
  <si>
    <t>Importe</t>
  </si>
  <si>
    <t>Precio de Compra de una Máquina de Rayos X</t>
  </si>
  <si>
    <t>Instalación Eléctrica</t>
  </si>
  <si>
    <t>Accesorios Varios a las Instalaciones</t>
  </si>
  <si>
    <t>Costo Laboral Mensual de un Radiólogo</t>
  </si>
  <si>
    <t>Costo Laboral Mensual de un Asistente</t>
  </si>
  <si>
    <t>Costo Mensual de Mantenimiento</t>
  </si>
  <si>
    <t>Costo de Material por Radiografía</t>
  </si>
  <si>
    <t>Costo de Energía por Radiografía</t>
  </si>
  <si>
    <t>Precio Promedio de cada Radiografía</t>
  </si>
  <si>
    <t>Cantidad Promedio Mensual de Radiografías a emitir  por mes</t>
  </si>
  <si>
    <t>Unidad de tiempo, de cada período (12 meses)</t>
  </si>
  <si>
    <t>Vida Útil de la Máquina de Rayos X - 210.000 radiografías (sin valor de rezago)</t>
  </si>
  <si>
    <t>La rentabilidad actual de la Clínica es de  real anual.</t>
  </si>
  <si>
    <t>Total</t>
  </si>
  <si>
    <t>Período</t>
  </si>
  <si>
    <t>Inversión Inicial</t>
  </si>
  <si>
    <t>Método</t>
  </si>
  <si>
    <t>Valor</t>
  </si>
  <si>
    <t>Cuadro de Texto</t>
  </si>
  <si>
    <t>Control del Número</t>
  </si>
  <si>
    <t>Barra de desplazamiento</t>
  </si>
  <si>
    <t>Cuadro combinado</t>
  </si>
  <si>
    <t>InputBox</t>
  </si>
  <si>
    <t>Control</t>
  </si>
  <si>
    <t>Nombre del control</t>
  </si>
  <si>
    <t>I</t>
  </si>
  <si>
    <t>II</t>
  </si>
  <si>
    <t>III</t>
  </si>
  <si>
    <t>A</t>
  </si>
  <si>
    <t>B</t>
  </si>
  <si>
    <t>Seleccionar el objeto: Control de número ento y ubicarlo en la hoja informe</t>
  </si>
  <si>
    <t>C</t>
  </si>
  <si>
    <t>D</t>
  </si>
  <si>
    <t>Seleccionar el objeto: Cuadro combinado y ubicarlo en la hoja informe</t>
  </si>
  <si>
    <t>ListFillRange: e_pc_list</t>
  </si>
  <si>
    <t xml:space="preserve">Preparar una lista de tres valores posibles para el precio de compra </t>
  </si>
  <si>
    <t>En la hoja Informe ingresar una lista con tres valores posibles</t>
  </si>
  <si>
    <t>Seleccionar las celdas que conteienen estos tres valores (I5:I7), e ingresarle un nombre al rango mediante</t>
  </si>
  <si>
    <t>Insertar nombre definir y asignarle el nombre: e_pc_list</t>
  </si>
  <si>
    <t>E</t>
  </si>
  <si>
    <t>Crear un objeto "Inbox" que muestra un mensaje en un cuadro de diálogo, espera que el usuario escriba un texto o haga clic en un botón y devuelve el contenido del cuadro de texto</t>
  </si>
  <si>
    <t>Crear una macro</t>
  </si>
  <si>
    <t>Public Sub in_box()</t>
  </si>
  <si>
    <t>Dim equipamiento As String</t>
  </si>
  <si>
    <t>Dim Mensaje, Título, ValorPred</t>
  </si>
  <si>
    <t>Mensaje = " Introduzca el precio de compra" &amp; Chr(13) &amp; "Utilice números enteros " ' Establece el mensaje.</t>
  </si>
  <si>
    <t>Título = "Equipamiento"    ' Establece el título.</t>
  </si>
  <si>
    <t>ValorPred = "0"    ' Establece el valor predeterminado.</t>
  </si>
  <si>
    <t>' Muestra el mensaje, el título, y el valor predeterminado.</t>
  </si>
  <si>
    <t>equipamiento = InputBox(Mensaje, Título, ValorPred)</t>
  </si>
  <si>
    <t>Range("e_pc").Value = equipamiento</t>
  </si>
  <si>
    <t>Range("e_pc").NumberFormat = "#0"</t>
  </si>
  <si>
    <t>Crear un botón en la hoja informe para poder ejecutar esta  macro</t>
  </si>
  <si>
    <t>End Sub</t>
  </si>
  <si>
    <t xml:space="preserve"> Financiación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</si>
</sst>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#,##0.00_ ;[Red]\-#,##0.00\ "/>
    <numFmt numFmtId="174" formatCode="#0"/>
  </numFmts>
  <fonts count="3">
    <font>
      <sz val="10"/>
      <name val="Arial"/>
      <family val="0"/>
    </font>
    <font>
      <sz val="8"/>
      <name val="Arial"/>
      <family val="0"/>
    </font>
    <font>
      <sz val="10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hair">
        <color indexed="22"/>
      </bottom>
    </border>
    <border>
      <left style="thin">
        <color indexed="22"/>
      </left>
      <right>
        <color indexed="63"/>
      </right>
      <top style="hair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hair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2"/>
      </left>
      <right>
        <color indexed="63"/>
      </right>
      <top>
        <color indexed="63"/>
      </top>
      <bottom style="dashed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dashed">
        <color indexed="22"/>
      </bottom>
    </border>
    <border>
      <left style="thin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thin">
        <color indexed="22"/>
      </right>
      <top style="dashed">
        <color indexed="22"/>
      </top>
      <bottom style="dashed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174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2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2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2" xfId="0" applyNumberFormat="1" applyBorder="1" applyAlignment="1">
      <alignment/>
    </xf>
    <xf numFmtId="0" fontId="0" fillId="0" borderId="6" xfId="0" applyFill="1" applyBorder="1" applyAlignment="1">
      <alignment/>
    </xf>
    <xf numFmtId="0" fontId="0" fillId="0" borderId="23" xfId="0" applyBorder="1" applyAlignment="1">
      <alignment/>
    </xf>
    <xf numFmtId="17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0" fontId="2" fillId="0" borderId="0" xfId="0" applyFont="1" applyAlignment="1">
      <alignment/>
    </xf>
    <xf numFmtId="0" fontId="0" fillId="3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3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152400</xdr:rowOff>
    </xdr:from>
    <xdr:to>
      <xdr:col>4</xdr:col>
      <xdr:colOff>695325</xdr:colOff>
      <xdr:row>5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638175"/>
          <a:ext cx="695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152400</xdr:rowOff>
    </xdr:from>
    <xdr:to>
      <xdr:col>4</xdr:col>
      <xdr:colOff>742950</xdr:colOff>
      <xdr:row>6</xdr:row>
      <xdr:rowOff>152400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962025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123825</xdr:rowOff>
    </xdr:from>
    <xdr:to>
      <xdr:col>4</xdr:col>
      <xdr:colOff>752475</xdr:colOff>
      <xdr:row>9</xdr:row>
      <xdr:rowOff>28575</xdr:rowOff>
    </xdr:to>
    <xdr:pic>
      <xdr:nvPicPr>
        <xdr:cNvPr id="3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38425" y="1257300"/>
          <a:ext cx="7524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0</xdr:col>
      <xdr:colOff>657225</xdr:colOff>
      <xdr:row>1</xdr:row>
      <xdr:rowOff>142875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28575"/>
          <a:ext cx="647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</xdr:row>
      <xdr:rowOff>9525</xdr:rowOff>
    </xdr:from>
    <xdr:to>
      <xdr:col>4</xdr:col>
      <xdr:colOff>619125</xdr:colOff>
      <xdr:row>3</xdr:row>
      <xdr:rowOff>76200</xdr:rowOff>
    </xdr:to>
    <xdr:pic>
      <xdr:nvPicPr>
        <xdr:cNvPr id="5" name="TextBox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57475" y="33337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76200</xdr:rowOff>
    </xdr:from>
    <xdr:to>
      <xdr:col>5</xdr:col>
      <xdr:colOff>9525</xdr:colOff>
      <xdr:row>11</xdr:row>
      <xdr:rowOff>28575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38425" y="1533525"/>
          <a:ext cx="771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D73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5.57421875" style="48" customWidth="1"/>
  </cols>
  <sheetData>
    <row r="2" spans="1:2" ht="13.5">
      <c r="A2" s="48" t="s">
        <v>81</v>
      </c>
      <c r="B2" t="s">
        <v>39</v>
      </c>
    </row>
    <row r="3" ht="13.5">
      <c r="B3" t="s">
        <v>40</v>
      </c>
    </row>
    <row r="5" spans="1:2" ht="13.5">
      <c r="A5" s="48" t="s">
        <v>82</v>
      </c>
      <c r="B5" t="s">
        <v>43</v>
      </c>
    </row>
    <row r="6" ht="13.5">
      <c r="B6" t="s">
        <v>41</v>
      </c>
    </row>
    <row r="8" spans="1:2" ht="13.5">
      <c r="A8" s="48" t="s">
        <v>83</v>
      </c>
      <c r="B8" t="s">
        <v>37</v>
      </c>
    </row>
    <row r="9" ht="13.5">
      <c r="B9" t="s">
        <v>42</v>
      </c>
    </row>
    <row r="11" spans="1:2" ht="13.5">
      <c r="A11" s="48" t="s">
        <v>84</v>
      </c>
      <c r="B11" t="s">
        <v>44</v>
      </c>
    </row>
    <row r="12" ht="13.5">
      <c r="B12" t="s">
        <v>45</v>
      </c>
    </row>
    <row r="13" ht="13.5">
      <c r="C13" t="s">
        <v>46</v>
      </c>
    </row>
    <row r="15" spans="1:2" ht="13.5">
      <c r="A15" s="48" t="s">
        <v>85</v>
      </c>
      <c r="B15" t="s">
        <v>86</v>
      </c>
    </row>
    <row r="16" ht="13.5">
      <c r="B16" t="s">
        <v>48</v>
      </c>
    </row>
    <row r="17" ht="13.5">
      <c r="C17" t="s">
        <v>52</v>
      </c>
    </row>
    <row r="18" ht="13.5">
      <c r="C18" t="s">
        <v>49</v>
      </c>
    </row>
    <row r="19" ht="13.5">
      <c r="C19" t="s">
        <v>50</v>
      </c>
    </row>
    <row r="20" ht="13.5">
      <c r="C20" t="s">
        <v>51</v>
      </c>
    </row>
    <row r="22" spans="1:2" ht="13.5">
      <c r="A22" s="48" t="s">
        <v>87</v>
      </c>
      <c r="B22" t="s">
        <v>47</v>
      </c>
    </row>
    <row r="23" ht="13.5">
      <c r="B23" t="s">
        <v>48</v>
      </c>
    </row>
    <row r="24" ht="13.5">
      <c r="C24" t="s">
        <v>52</v>
      </c>
    </row>
    <row r="25" ht="13.5">
      <c r="C25" t="s">
        <v>49</v>
      </c>
    </row>
    <row r="26" ht="13.5">
      <c r="C26" t="s">
        <v>50</v>
      </c>
    </row>
    <row r="27" ht="13.5">
      <c r="C27" t="s">
        <v>51</v>
      </c>
    </row>
    <row r="28" ht="13.5">
      <c r="C28" t="s">
        <v>53</v>
      </c>
    </row>
    <row r="30" spans="1:2" ht="13.5">
      <c r="A30" s="48" t="s">
        <v>88</v>
      </c>
      <c r="B30" t="s">
        <v>91</v>
      </c>
    </row>
    <row r="31" ht="13.5">
      <c r="C31" t="s">
        <v>92</v>
      </c>
    </row>
    <row r="32" ht="13.5">
      <c r="C32" t="s">
        <v>93</v>
      </c>
    </row>
    <row r="33" ht="13.5">
      <c r="C33" t="s">
        <v>94</v>
      </c>
    </row>
    <row r="34" ht="13.5">
      <c r="B34" t="s">
        <v>89</v>
      </c>
    </row>
    <row r="35" ht="13.5">
      <c r="B35" t="s">
        <v>48</v>
      </c>
    </row>
    <row r="36" ht="13.5">
      <c r="C36" t="s">
        <v>52</v>
      </c>
    </row>
    <row r="37" ht="13.5">
      <c r="C37" t="s">
        <v>90</v>
      </c>
    </row>
    <row r="39" spans="1:2" ht="13.5">
      <c r="A39" s="48" t="s">
        <v>95</v>
      </c>
      <c r="B39" t="s">
        <v>96</v>
      </c>
    </row>
    <row r="40" ht="13.5">
      <c r="C40" t="s">
        <v>97</v>
      </c>
    </row>
    <row r="41" ht="13.5">
      <c r="D41" t="s">
        <v>98</v>
      </c>
    </row>
    <row r="42" ht="13.5">
      <c r="D42" t="s">
        <v>99</v>
      </c>
    </row>
    <row r="43" ht="13.5">
      <c r="D43" t="s">
        <v>100</v>
      </c>
    </row>
    <row r="45" ht="13.5">
      <c r="D45" t="s">
        <v>101</v>
      </c>
    </row>
    <row r="46" ht="13.5">
      <c r="D46" t="s">
        <v>102</v>
      </c>
    </row>
    <row r="47" ht="13.5">
      <c r="D47" t="s">
        <v>103</v>
      </c>
    </row>
    <row r="49" ht="13.5">
      <c r="D49" t="s">
        <v>104</v>
      </c>
    </row>
    <row r="50" ht="13.5">
      <c r="D50" t="s">
        <v>105</v>
      </c>
    </row>
    <row r="52" ht="13.5">
      <c r="D52" t="s">
        <v>106</v>
      </c>
    </row>
    <row r="53" ht="13.5">
      <c r="D53" t="s">
        <v>107</v>
      </c>
    </row>
    <row r="54" ht="13.5">
      <c r="D54" t="s">
        <v>109</v>
      </c>
    </row>
    <row r="56" ht="13.5">
      <c r="C56" t="s">
        <v>108</v>
      </c>
    </row>
    <row r="72" ht="13.5" customHeight="1"/>
    <row r="73" ht="13.5">
      <c r="B73" t="s">
        <v>38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42"/>
  </sheetPr>
  <dimension ref="A2:I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1.28125" style="0" customWidth="1"/>
    <col min="2" max="2" width="12.00390625" style="0" bestFit="1" customWidth="1"/>
    <col min="4" max="4" width="4.8515625" style="0" customWidth="1"/>
  </cols>
  <sheetData>
    <row r="2" spans="5:9" ht="12.75">
      <c r="E2" s="6" t="s">
        <v>79</v>
      </c>
      <c r="F2" s="6" t="s">
        <v>80</v>
      </c>
      <c r="G2" s="6"/>
      <c r="I2" s="7" t="s">
        <v>36</v>
      </c>
    </row>
    <row r="3" spans="1:9" ht="12.75">
      <c r="A3" s="6" t="s">
        <v>35</v>
      </c>
      <c r="B3" s="6"/>
      <c r="C3" s="47">
        <f>e_pc</f>
        <v>29848</v>
      </c>
      <c r="D3" s="18"/>
      <c r="F3" t="s">
        <v>74</v>
      </c>
      <c r="I3" s="45">
        <v>29000</v>
      </c>
    </row>
    <row r="4" spans="3:9" ht="12.75">
      <c r="C4" s="3"/>
      <c r="D4" s="3"/>
      <c r="I4" s="45">
        <v>30000</v>
      </c>
    </row>
    <row r="5" spans="3:9" ht="12.75">
      <c r="C5" s="3"/>
      <c r="D5" s="3"/>
      <c r="F5" t="s">
        <v>75</v>
      </c>
      <c r="I5" s="46">
        <v>31000</v>
      </c>
    </row>
    <row r="6" spans="3:4" ht="12.75">
      <c r="C6" s="3"/>
      <c r="D6" s="3"/>
    </row>
    <row r="7" spans="3:6" ht="12.75">
      <c r="C7" s="3"/>
      <c r="D7" s="3"/>
      <c r="F7" t="s">
        <v>76</v>
      </c>
    </row>
    <row r="8" spans="3:4" ht="12.75">
      <c r="C8" s="3"/>
      <c r="D8" s="3"/>
    </row>
    <row r="9" spans="3:6" ht="12.75">
      <c r="C9" s="3"/>
      <c r="D9" s="3"/>
      <c r="F9" t="s">
        <v>77</v>
      </c>
    </row>
    <row r="10" spans="3:4" ht="12.75">
      <c r="C10" s="3"/>
      <c r="D10" s="3"/>
    </row>
    <row r="11" spans="3:6" ht="12.75">
      <c r="C11" s="3"/>
      <c r="D11" s="3"/>
      <c r="F11" t="s">
        <v>78</v>
      </c>
    </row>
    <row r="12" spans="3:4" s="38" customFormat="1" ht="13.5" thickBot="1">
      <c r="C12" s="39"/>
      <c r="D12" s="39"/>
    </row>
    <row r="13" spans="3:4" s="1" customFormat="1" ht="13.5" thickTop="1">
      <c r="C13" s="18"/>
      <c r="D13" s="18"/>
    </row>
    <row r="14" spans="1:4" ht="12.75">
      <c r="A14" s="6" t="s">
        <v>72</v>
      </c>
      <c r="B14" s="6" t="s">
        <v>73</v>
      </c>
      <c r="C14" s="4"/>
      <c r="D14" s="4"/>
    </row>
    <row r="15" spans="1:2" ht="12.75">
      <c r="A15" s="41" t="s">
        <v>28</v>
      </c>
      <c r="B15" s="42">
        <f>NPV(r,(ingresos_anuales)-(egresos_anuales),(ingresos_anuales)-(egresos_anuales),(ingresos_anuales)-(egresos_anuales),(ingresos_anuales)-(egresos_anuales),(ingresos_anuales)-(egresos_anuales),(ingresos_anuales)-(egresos_anuales),(ingresos_anuales)-(egresos_anuales))-(inv_inic)</f>
        <v>21133.11026259708</v>
      </c>
    </row>
    <row r="16" spans="1:2" ht="12.75">
      <c r="A16" s="43" t="s">
        <v>29</v>
      </c>
      <c r="B16" s="44">
        <f>RATE(t,f_j,-inv_inic)</f>
        <v>0.3075932935236348</v>
      </c>
    </row>
    <row r="17" spans="1:2" ht="12.75">
      <c r="A17" s="43" t="s">
        <v>29</v>
      </c>
      <c r="B17" s="44">
        <f>IRR(procesos!$B$18:$I$18)</f>
        <v>0.3075932935236177</v>
      </c>
    </row>
    <row r="18" spans="1:2" ht="12.75">
      <c r="A18" s="40" t="s">
        <v>34</v>
      </c>
      <c r="B18" s="17">
        <f>inv_inic/f_j</f>
        <v>2.7536363636363634</v>
      </c>
    </row>
  </sheetData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26"/>
  </sheetPr>
  <dimension ref="A2:I18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3.00390625" style="1" customWidth="1"/>
    <col min="2" max="2" width="13.7109375" style="1" customWidth="1"/>
    <col min="3" max="9" width="7.7109375" style="1" customWidth="1"/>
    <col min="10" max="16384" width="11.421875" style="1" customWidth="1"/>
  </cols>
  <sheetData>
    <row r="2" spans="1:2" ht="12.75">
      <c r="A2" s="22" t="s">
        <v>54</v>
      </c>
      <c r="B2" s="23" t="s">
        <v>69</v>
      </c>
    </row>
    <row r="3" spans="1:2" ht="12.75">
      <c r="A3" s="26" t="s">
        <v>30</v>
      </c>
      <c r="B3" s="27">
        <f>i_pv*d_i*t_i</f>
        <v>96000</v>
      </c>
    </row>
    <row r="4" spans="1:2" ht="12.75">
      <c r="A4" s="28" t="s">
        <v>31</v>
      </c>
      <c r="B4" s="29">
        <f>(e_mo_rad*t_i)+(e_mo_asis*t_i+e_mant*t_i)+(d_i*e_energ*t_i+d_i*e_mp*t_i)</f>
        <v>82800</v>
      </c>
    </row>
    <row r="5" spans="1:2" ht="12.75">
      <c r="A5" s="28" t="s">
        <v>32</v>
      </c>
      <c r="B5" s="29">
        <f>ingresos_anuales-egresos_anuales</f>
        <v>13200</v>
      </c>
    </row>
    <row r="6" spans="1:2" ht="12.75">
      <c r="A6" s="24" t="s">
        <v>33</v>
      </c>
      <c r="B6" s="25">
        <f>e_pc+e_inst_elec+e_inst_acc</f>
        <v>36348</v>
      </c>
    </row>
    <row r="7" ht="12.75">
      <c r="A7" s="5"/>
    </row>
    <row r="8" spans="2:9" ht="12.75">
      <c r="B8" s="49" t="s">
        <v>70</v>
      </c>
      <c r="C8" s="49"/>
      <c r="D8" s="49"/>
      <c r="E8" s="49"/>
      <c r="F8" s="49"/>
      <c r="G8" s="49"/>
      <c r="H8" s="49"/>
      <c r="I8" s="49"/>
    </row>
    <row r="9" spans="1:9" ht="12.75">
      <c r="A9" s="8" t="s">
        <v>54</v>
      </c>
      <c r="B9" s="31">
        <v>0</v>
      </c>
      <c r="C9" s="31">
        <v>1</v>
      </c>
      <c r="D9" s="31">
        <v>2</v>
      </c>
      <c r="E9" s="31">
        <v>3</v>
      </c>
      <c r="F9" s="31">
        <v>4</v>
      </c>
      <c r="G9" s="31">
        <v>5</v>
      </c>
      <c r="H9" s="31">
        <v>6</v>
      </c>
      <c r="I9" s="37">
        <v>7</v>
      </c>
    </row>
    <row r="10" spans="1:9" ht="12.75">
      <c r="A10" s="32" t="s">
        <v>0</v>
      </c>
      <c r="B10" s="30"/>
      <c r="C10" s="30">
        <f>i_pv*d_i*t_i</f>
        <v>96000</v>
      </c>
      <c r="D10" s="30">
        <f aca="true" t="shared" si="0" ref="D10:I10">i_pv*d_i*t_i</f>
        <v>96000</v>
      </c>
      <c r="E10" s="30">
        <f t="shared" si="0"/>
        <v>96000</v>
      </c>
      <c r="F10" s="30">
        <f t="shared" si="0"/>
        <v>96000</v>
      </c>
      <c r="G10" s="30">
        <f t="shared" si="0"/>
        <v>96000</v>
      </c>
      <c r="H10" s="30">
        <f t="shared" si="0"/>
        <v>96000</v>
      </c>
      <c r="I10" s="33">
        <f t="shared" si="0"/>
        <v>96000</v>
      </c>
    </row>
    <row r="11" spans="1:9" ht="12.75">
      <c r="A11" s="32" t="s">
        <v>71</v>
      </c>
      <c r="B11" s="30">
        <f>e_pc+e_inst_elec+e_inst_acc</f>
        <v>36348</v>
      </c>
      <c r="C11" s="30"/>
      <c r="D11" s="30"/>
      <c r="E11" s="30"/>
      <c r="F11" s="30"/>
      <c r="G11" s="30"/>
      <c r="H11" s="30"/>
      <c r="I11" s="33"/>
    </row>
    <row r="12" spans="1:9" ht="12.75">
      <c r="A12" s="32" t="s">
        <v>2</v>
      </c>
      <c r="B12" s="30"/>
      <c r="C12" s="30">
        <f aca="true" t="shared" si="1" ref="C12:I12">e_mo_rad*t_i</f>
        <v>26400</v>
      </c>
      <c r="D12" s="30">
        <f t="shared" si="1"/>
        <v>26400</v>
      </c>
      <c r="E12" s="30">
        <f t="shared" si="1"/>
        <v>26400</v>
      </c>
      <c r="F12" s="30">
        <f t="shared" si="1"/>
        <v>26400</v>
      </c>
      <c r="G12" s="30">
        <f t="shared" si="1"/>
        <v>26400</v>
      </c>
      <c r="H12" s="30">
        <f t="shared" si="1"/>
        <v>26400</v>
      </c>
      <c r="I12" s="33">
        <f t="shared" si="1"/>
        <v>26400</v>
      </c>
    </row>
    <row r="13" spans="1:9" ht="12.75">
      <c r="A13" s="32" t="s">
        <v>3</v>
      </c>
      <c r="B13" s="30"/>
      <c r="C13" s="30">
        <f aca="true" t="shared" si="2" ref="C13:I13">e_mo_asis*t_i</f>
        <v>14400</v>
      </c>
      <c r="D13" s="30">
        <f t="shared" si="2"/>
        <v>14400</v>
      </c>
      <c r="E13" s="30">
        <f t="shared" si="2"/>
        <v>14400</v>
      </c>
      <c r="F13" s="30">
        <f t="shared" si="2"/>
        <v>14400</v>
      </c>
      <c r="G13" s="30">
        <f t="shared" si="2"/>
        <v>14400</v>
      </c>
      <c r="H13" s="30">
        <f t="shared" si="2"/>
        <v>14400</v>
      </c>
      <c r="I13" s="33">
        <f t="shared" si="2"/>
        <v>14400</v>
      </c>
    </row>
    <row r="14" spans="1:9" ht="12.75">
      <c r="A14" s="32" t="s">
        <v>1</v>
      </c>
      <c r="B14" s="30"/>
      <c r="C14" s="30">
        <f aca="true" t="shared" si="3" ref="C14:I14">e_mant*t_i</f>
        <v>6000</v>
      </c>
      <c r="D14" s="30">
        <f t="shared" si="3"/>
        <v>6000</v>
      </c>
      <c r="E14" s="30">
        <f t="shared" si="3"/>
        <v>6000</v>
      </c>
      <c r="F14" s="30">
        <f t="shared" si="3"/>
        <v>6000</v>
      </c>
      <c r="G14" s="30">
        <f t="shared" si="3"/>
        <v>6000</v>
      </c>
      <c r="H14" s="30">
        <f t="shared" si="3"/>
        <v>6000</v>
      </c>
      <c r="I14" s="33">
        <f t="shared" si="3"/>
        <v>6000</v>
      </c>
    </row>
    <row r="15" spans="1:9" ht="12.75">
      <c r="A15" s="32" t="s">
        <v>4</v>
      </c>
      <c r="B15" s="30"/>
      <c r="C15" s="30">
        <f aca="true" t="shared" si="4" ref="C15:I15">d_i*e_energ*t_i</f>
        <v>6000</v>
      </c>
      <c r="D15" s="30">
        <f t="shared" si="4"/>
        <v>6000</v>
      </c>
      <c r="E15" s="30">
        <f t="shared" si="4"/>
        <v>6000</v>
      </c>
      <c r="F15" s="30">
        <f t="shared" si="4"/>
        <v>6000</v>
      </c>
      <c r="G15" s="30">
        <f t="shared" si="4"/>
        <v>6000</v>
      </c>
      <c r="H15" s="30">
        <f t="shared" si="4"/>
        <v>6000</v>
      </c>
      <c r="I15" s="33">
        <f t="shared" si="4"/>
        <v>6000</v>
      </c>
    </row>
    <row r="16" spans="1:9" ht="12.75">
      <c r="A16" s="32" t="s">
        <v>5</v>
      </c>
      <c r="B16" s="30"/>
      <c r="C16" s="30">
        <f aca="true" t="shared" si="5" ref="C16:I16">d_i*e_mp*t_i</f>
        <v>30000</v>
      </c>
      <c r="D16" s="30">
        <f t="shared" si="5"/>
        <v>30000</v>
      </c>
      <c r="E16" s="30">
        <f t="shared" si="5"/>
        <v>30000</v>
      </c>
      <c r="F16" s="30">
        <f t="shared" si="5"/>
        <v>30000</v>
      </c>
      <c r="G16" s="30">
        <f t="shared" si="5"/>
        <v>30000</v>
      </c>
      <c r="H16" s="30">
        <f t="shared" si="5"/>
        <v>30000</v>
      </c>
      <c r="I16" s="33">
        <f t="shared" si="5"/>
        <v>30000</v>
      </c>
    </row>
    <row r="17" spans="1:9" ht="12.75">
      <c r="A17" s="32" t="s">
        <v>25</v>
      </c>
      <c r="B17" s="30"/>
      <c r="C17" s="30">
        <f>(e_mo_rad*t_i+e_mo_asis*t_i+e_mant*t_i+d_i*e_energ*t_i+d_i*e_mp*t_i)</f>
        <v>82800</v>
      </c>
      <c r="D17" s="30">
        <f aca="true" t="shared" si="6" ref="D17:I17">(e_mo_rad*t_i+e_mo_asis*t_i+e_mant*t_i+d_i*e_energ*t_i+d_i*e_mp*t_i)</f>
        <v>82800</v>
      </c>
      <c r="E17" s="30">
        <f t="shared" si="6"/>
        <v>82800</v>
      </c>
      <c r="F17" s="30">
        <f t="shared" si="6"/>
        <v>82800</v>
      </c>
      <c r="G17" s="30">
        <f t="shared" si="6"/>
        <v>82800</v>
      </c>
      <c r="H17" s="30">
        <f t="shared" si="6"/>
        <v>82800</v>
      </c>
      <c r="I17" s="33">
        <f t="shared" si="6"/>
        <v>82800</v>
      </c>
    </row>
    <row r="18" spans="1:9" ht="12.75">
      <c r="A18" s="34"/>
      <c r="B18" s="35">
        <f>(e_pc+e_inst_elec+e_inst_acc)*(-1)</f>
        <v>-36348</v>
      </c>
      <c r="C18" s="35">
        <f aca="true" t="shared" si="7" ref="C18:I18">(i_pv*d_i*t_i)-((e_mo_rad*t_i+e_mo_asis*t_i+e_mant*t_i+d_i*e_energ*t_i+d_i*e_mp*t_i))</f>
        <v>13200</v>
      </c>
      <c r="D18" s="35">
        <f t="shared" si="7"/>
        <v>13200</v>
      </c>
      <c r="E18" s="35">
        <f t="shared" si="7"/>
        <v>13200</v>
      </c>
      <c r="F18" s="35">
        <f t="shared" si="7"/>
        <v>13200</v>
      </c>
      <c r="G18" s="35">
        <f t="shared" si="7"/>
        <v>13200</v>
      </c>
      <c r="H18" s="35">
        <f t="shared" si="7"/>
        <v>13200</v>
      </c>
      <c r="I18" s="36">
        <f t="shared" si="7"/>
        <v>13200</v>
      </c>
    </row>
  </sheetData>
  <mergeCells count="1">
    <mergeCell ref="B8:I8"/>
  </mergeCells>
  <printOptions/>
  <pageMargins left="0.75" right="0.75" top="1" bottom="1" header="0" footer="0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41"/>
  </sheetPr>
  <dimension ref="A1:C22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71.421875" style="0" bestFit="1" customWidth="1"/>
    <col min="2" max="2" width="12.8515625" style="0" customWidth="1"/>
    <col min="3" max="3" width="13.28125" style="0" customWidth="1"/>
  </cols>
  <sheetData>
    <row r="1" ht="12.75">
      <c r="A1" s="2" t="s">
        <v>12</v>
      </c>
    </row>
    <row r="2" spans="1:3" ht="12.75">
      <c r="A2" s="8" t="s">
        <v>54</v>
      </c>
      <c r="B2" s="9" t="s">
        <v>13</v>
      </c>
      <c r="C2" s="10" t="s">
        <v>55</v>
      </c>
    </row>
    <row r="3" spans="1:3" ht="12.75">
      <c r="A3" s="11" t="s">
        <v>56</v>
      </c>
      <c r="B3" s="1" t="s">
        <v>22</v>
      </c>
      <c r="C3" s="12">
        <v>29848</v>
      </c>
    </row>
    <row r="4" spans="1:3" ht="12.75">
      <c r="A4" s="11" t="s">
        <v>57</v>
      </c>
      <c r="B4" s="1" t="s">
        <v>14</v>
      </c>
      <c r="C4" s="13">
        <v>5000</v>
      </c>
    </row>
    <row r="5" spans="1:3" ht="12.75">
      <c r="A5" s="11" t="s">
        <v>58</v>
      </c>
      <c r="B5" s="1" t="s">
        <v>15</v>
      </c>
      <c r="C5" s="13">
        <v>1500</v>
      </c>
    </row>
    <row r="6" spans="1:3" ht="12.75">
      <c r="A6" s="11" t="s">
        <v>59</v>
      </c>
      <c r="B6" s="1" t="s">
        <v>16</v>
      </c>
      <c r="C6" s="13">
        <v>2200</v>
      </c>
    </row>
    <row r="7" spans="1:3" ht="12.75">
      <c r="A7" s="11" t="s">
        <v>60</v>
      </c>
      <c r="B7" s="1" t="s">
        <v>17</v>
      </c>
      <c r="C7" s="13">
        <v>1200</v>
      </c>
    </row>
    <row r="8" spans="1:3" ht="12.75">
      <c r="A8" s="11" t="s">
        <v>61</v>
      </c>
      <c r="B8" s="1" t="s">
        <v>18</v>
      </c>
      <c r="C8" s="13">
        <v>500</v>
      </c>
    </row>
    <row r="9" spans="1:3" ht="12.75">
      <c r="A9" s="11" t="s">
        <v>62</v>
      </c>
      <c r="B9" s="1" t="s">
        <v>19</v>
      </c>
      <c r="C9" s="13">
        <v>1</v>
      </c>
    </row>
    <row r="10" spans="1:3" ht="12.75">
      <c r="A10" s="11" t="s">
        <v>63</v>
      </c>
      <c r="B10" s="1" t="s">
        <v>20</v>
      </c>
      <c r="C10" s="13">
        <v>0.2</v>
      </c>
    </row>
    <row r="11" spans="1:3" ht="12.75">
      <c r="A11" s="11" t="s">
        <v>64</v>
      </c>
      <c r="B11" s="1" t="s">
        <v>21</v>
      </c>
      <c r="C11" s="13">
        <v>3.2</v>
      </c>
    </row>
    <row r="12" spans="1:3" ht="12.75">
      <c r="A12" s="11" t="s">
        <v>65</v>
      </c>
      <c r="B12" s="1" t="s">
        <v>24</v>
      </c>
      <c r="C12" s="13">
        <v>2500</v>
      </c>
    </row>
    <row r="13" spans="1:3" ht="12.75">
      <c r="A13" s="11" t="s">
        <v>66</v>
      </c>
      <c r="B13" s="1" t="s">
        <v>23</v>
      </c>
      <c r="C13" s="13">
        <v>12</v>
      </c>
    </row>
    <row r="14" spans="1:3" ht="12.75">
      <c r="A14" s="11" t="s">
        <v>68</v>
      </c>
      <c r="B14" s="1" t="s">
        <v>26</v>
      </c>
      <c r="C14" s="14">
        <v>0.135</v>
      </c>
    </row>
    <row r="15" spans="1:3" ht="12.75">
      <c r="A15" s="15" t="s">
        <v>67</v>
      </c>
      <c r="B15" s="16" t="s">
        <v>27</v>
      </c>
      <c r="C15" s="17">
        <v>7</v>
      </c>
    </row>
    <row r="17" spans="1:3" ht="12.75">
      <c r="A17" s="8" t="s">
        <v>11</v>
      </c>
      <c r="B17" s="19"/>
      <c r="C17" s="20"/>
    </row>
    <row r="18" spans="1:3" ht="12.75">
      <c r="A18" s="11" t="s">
        <v>110</v>
      </c>
      <c r="B18" s="18" t="s">
        <v>6</v>
      </c>
      <c r="C18" s="21"/>
    </row>
    <row r="19" spans="1:3" ht="12.75">
      <c r="A19" s="11" t="s">
        <v>7</v>
      </c>
      <c r="B19" s="18" t="s">
        <v>8</v>
      </c>
      <c r="C19" s="21"/>
    </row>
    <row r="20" spans="1:3" ht="12.75">
      <c r="A20" s="11" t="s">
        <v>9</v>
      </c>
      <c r="B20" s="1"/>
      <c r="C20" s="21"/>
    </row>
    <row r="21" spans="1:3" ht="12.75">
      <c r="A21" s="11" t="s">
        <v>10</v>
      </c>
      <c r="B21" s="1"/>
      <c r="C21" s="21"/>
    </row>
    <row r="22" spans="1:3" ht="12.75">
      <c r="A22" s="15"/>
      <c r="B22" s="16"/>
      <c r="C22" s="17"/>
    </row>
  </sheetData>
  <printOptions/>
  <pageMargins left="0.75" right="0.75" top="1" bottom="1" header="0" footer="0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2006-03-21T16:47:49Z</dcterms:created>
  <dcterms:modified xsi:type="dcterms:W3CDTF">2006-03-10T13:10:46Z</dcterms:modified>
  <cp:category/>
  <cp:version/>
  <cp:contentType/>
  <cp:contentStatus/>
</cp:coreProperties>
</file>